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320" windowHeight="8055" activeTab="1"/>
  </bookViews>
  <sheets>
    <sheet name="ResultadoAnálisis2011" sheetId="1" r:id="rId1"/>
    <sheet name="% CUMPLIMIEN CALAGUA" sheetId="2" r:id="rId2"/>
  </sheets>
  <definedNames/>
  <calcPr fullCalcOnLoad="1"/>
</workbook>
</file>

<file path=xl/sharedStrings.xml><?xml version="1.0" encoding="utf-8"?>
<sst xmlns="http://schemas.openxmlformats.org/spreadsheetml/2006/main" count="158" uniqueCount="122">
  <si>
    <t>Bacteriología</t>
  </si>
  <si>
    <t>Turbiedad</t>
  </si>
  <si>
    <t>No.-</t>
  </si>
  <si>
    <t>Fecha</t>
  </si>
  <si>
    <t>Cloro Libre Residual</t>
  </si>
  <si>
    <t>Coliformes Totales</t>
  </si>
  <si>
    <t>Coliformes Fecales</t>
  </si>
  <si>
    <t>F.N.</t>
  </si>
  <si>
    <t>%</t>
  </si>
  <si>
    <t>Sitio/barrio/colonia</t>
  </si>
  <si>
    <t>Dentro de norma</t>
  </si>
  <si>
    <t>Fuera de norma</t>
  </si>
  <si>
    <t>0.50 a 1.0</t>
  </si>
  <si>
    <t>Valor Recomendado</t>
  </si>
  <si>
    <t>Valor Máximo Admisible</t>
  </si>
  <si>
    <t>Turbiedad (UNT)</t>
  </si>
  <si>
    <t>Cloro Libre Residual (mg/l)</t>
  </si>
  <si>
    <t>Coliformes Fecales (UFC)</t>
  </si>
  <si>
    <t>Coliformes Totales (UFC)</t>
  </si>
  <si>
    <t>P   A   R   A   M   E   T   R   O</t>
  </si>
  <si>
    <t>D.N.</t>
  </si>
  <si>
    <t># de muestras analizadas</t>
  </si>
  <si>
    <t>Muestreo</t>
  </si>
  <si>
    <t>Calidad</t>
  </si>
  <si>
    <t>Porcentaje de Cumplimiento Normativo (%)</t>
  </si>
  <si>
    <t xml:space="preserve">Cumplimiento Total </t>
  </si>
  <si>
    <t>Prestador</t>
  </si>
  <si>
    <t>Anual</t>
  </si>
  <si>
    <t>Semestral</t>
  </si>
  <si>
    <t>Mensual</t>
  </si>
  <si>
    <t xml:space="preserve"># de muestras obligatorias según NTN-CALAGUA </t>
  </si>
  <si>
    <t>Clave Catastral</t>
  </si>
  <si>
    <t>Periodo de evaluación 2011</t>
  </si>
  <si>
    <t>muestreo</t>
  </si>
  <si>
    <t>calidad</t>
  </si>
  <si>
    <t>SITIO/BARRIO/COLONIA</t>
  </si>
  <si>
    <t>No</t>
  </si>
  <si>
    <t>FHECHA</t>
  </si>
  <si>
    <t>C Fuera de norma</t>
  </si>
  <si>
    <t>C Dentro de norma</t>
  </si>
  <si>
    <t>T Fuera de norma</t>
  </si>
  <si>
    <t>T Dentro de norma</t>
  </si>
  <si>
    <t>CF Dentro de norma</t>
  </si>
  <si>
    <t>CF Fuera de norma</t>
  </si>
  <si>
    <t>CT Dentro de norma</t>
  </si>
  <si>
    <t>CT Fuera de norma</t>
  </si>
  <si>
    <t>Columna1</t>
  </si>
  <si>
    <t>Columna2</t>
  </si>
  <si>
    <t>Columna3</t>
  </si>
  <si>
    <t>Columna4</t>
  </si>
  <si>
    <t>Total</t>
  </si>
  <si>
    <t xml:space="preserve"> </t>
  </si>
  <si>
    <t>Desgloce del Indicador de Calidad del Agua Potable al 14 de diciembre de 2011</t>
  </si>
  <si>
    <t>Resumen Resultado de Análisis de Control de Calidad del Agua Potable al 14 de diciembre de 2011</t>
  </si>
  <si>
    <t xml:space="preserve">NUMERO DE MUESTRAS QUE SUGIERE LA NORMA  (NMQSN) = </t>
  </si>
  <si>
    <t xml:space="preserve">RANGO DE POBLACION AFECTADA  (RPA) = </t>
  </si>
  <si>
    <r>
      <t xml:space="preserve">MUESTRAS ANALISIS </t>
    </r>
    <r>
      <rPr>
        <u val="single"/>
        <sz val="11"/>
        <color indexed="8"/>
        <rFont val="Calibri"/>
        <family val="2"/>
      </rPr>
      <t>E1</t>
    </r>
  </si>
  <si>
    <t>NUMERO DE USUARIOS CONECTADOS (NUC) =</t>
  </si>
  <si>
    <t>POBLACION SERVIDA (PS) = NUC * 6 =</t>
  </si>
  <si>
    <t>NUMERO DE MUESTRAS AL AÑO = (PS*NMQSN)/RPA =</t>
  </si>
  <si>
    <t>AGUAS DE SIGUATEPEQUE</t>
  </si>
  <si>
    <t xml:space="preserve">Barrio San Antonio; Sr. Donald Herdenson  </t>
  </si>
  <si>
    <t xml:space="preserve">Barrio Arriba; Sra. Ruth Maya </t>
  </si>
  <si>
    <t xml:space="preserve">Barrio Las Americas; Sra. Astelia Castillo </t>
  </si>
  <si>
    <t xml:space="preserve">Barrio Saragoza; Sra. Lastenia Villeda  </t>
  </si>
  <si>
    <t xml:space="preserve">Colonia Canada; Sra. Maria Sanchez </t>
  </si>
  <si>
    <t xml:space="preserve">Barrio Buena Esperanza;  Iris del Carmen </t>
  </si>
  <si>
    <t xml:space="preserve">Barrio San Francisco; Jovita Dominguez </t>
  </si>
  <si>
    <t xml:space="preserve">Barrio San Antonio; Sandra vasquez </t>
  </si>
  <si>
    <t xml:space="preserve">Barrio San Antonio; Mirna Alvarez </t>
  </si>
  <si>
    <t xml:space="preserve">Barrio Saragoza; Irene Ramos  </t>
  </si>
  <si>
    <t xml:space="preserve">Barrio San Antonio; Cuarteria Luwin Mancia  </t>
  </si>
  <si>
    <t xml:space="preserve">Barrio San Antonio; Dora Guevara </t>
  </si>
  <si>
    <t xml:space="preserve">Barrio San Miguel; Maria Flores </t>
  </si>
  <si>
    <t xml:space="preserve">Barrio Las Colinas; Osman Meza </t>
  </si>
  <si>
    <t>Barrio Saragoza</t>
  </si>
  <si>
    <t>Barrio Macaruya; Suyapa Sanchez</t>
  </si>
  <si>
    <t xml:space="preserve">Barrio San Juan; Armando Zelaya </t>
  </si>
  <si>
    <t xml:space="preserve">Barrio El Parnaso; Caterine Mejia </t>
  </si>
  <si>
    <t xml:space="preserve">Barrio El Higo; Alex Rojas  </t>
  </si>
  <si>
    <t xml:space="preserve">Barrio San Antonio; </t>
  </si>
  <si>
    <t xml:space="preserve">Barrio Macaruya; Juventina Chicas </t>
  </si>
  <si>
    <t xml:space="preserve">Barrio San Juan; Allan Rower </t>
  </si>
  <si>
    <t xml:space="preserve">Barrio San Antonio; Carly Zepeda </t>
  </si>
  <si>
    <t>Barrio Abajo; Armando Castro</t>
  </si>
  <si>
    <t>Las Americas; Reyna suazo</t>
  </si>
  <si>
    <t xml:space="preserve">San Miguel; Maria Flores </t>
  </si>
  <si>
    <t xml:space="preserve">Las Colinas; Marlene Argueta </t>
  </si>
  <si>
    <t>San Antonio; Estela Vargas</t>
  </si>
  <si>
    <t xml:space="preserve">Las Mercedes; Elvira Cardona  </t>
  </si>
  <si>
    <t>Barrio Abajo; Francisco Martinez</t>
  </si>
  <si>
    <t xml:space="preserve">Barrio San Juan; Oficinas aguas de siguatepeque </t>
  </si>
  <si>
    <t xml:space="preserve">Barrio Abajo; Iris Martinez </t>
  </si>
  <si>
    <t>Barrio Arriba; Mario Murillo</t>
  </si>
  <si>
    <t>Barrio San Antonio; Orbelina Sanchez</t>
  </si>
  <si>
    <t>Barrio San Francisco; Jorge colindres</t>
  </si>
  <si>
    <t xml:space="preserve">Barrio Suyapita; Natividad Maya </t>
  </si>
  <si>
    <t xml:space="preserve">Colonia Brisas del Rio; Delia Villeda </t>
  </si>
  <si>
    <t xml:space="preserve">Barrio Zaragosa; irene Ramos </t>
  </si>
  <si>
    <t>Barrio San Francisco; Eloyda Mendoza</t>
  </si>
  <si>
    <t xml:space="preserve">Barrio San Miguel; Marlen Pineda </t>
  </si>
  <si>
    <t xml:space="preserve">Barrio San Antonio; Yaquelin Pineda  </t>
  </si>
  <si>
    <t>Barrio Abajo; Alba Castro</t>
  </si>
  <si>
    <t xml:space="preserve">Barrio Las Americas; Estela Portillo </t>
  </si>
  <si>
    <t xml:space="preserve">Barrio El Parnaso; Apolinaria Palacios </t>
  </si>
  <si>
    <t xml:space="preserve">Barrio Buena Esperanza;  Iris Morales </t>
  </si>
  <si>
    <t xml:space="preserve">Barrio San Antonio; Orbelina Sanchez </t>
  </si>
  <si>
    <t xml:space="preserve">Barrio Suyapita; Navidad Amaya </t>
  </si>
  <si>
    <t xml:space="preserve">Colonia Brisas del Rio; Victoria Reyes  </t>
  </si>
  <si>
    <t xml:space="preserve">Barrio Las Colinas; Sara Guitierrez </t>
  </si>
  <si>
    <t>Barrio Buena Esperanza; Sr. Mario Molina</t>
  </si>
  <si>
    <t>Barrio Suyapita; Sra. Paola Gómez</t>
  </si>
  <si>
    <t>Col. Brisas del Río; Sra. Delcia Villeda</t>
  </si>
  <si>
    <t>Barrio San Antonio; Sra. Orbelina Sánchez</t>
  </si>
  <si>
    <t>Barrio San Miguel; Sra. María Flores</t>
  </si>
  <si>
    <t>Barrio El Parnazo; Sra. Apolinaria Palacios</t>
  </si>
  <si>
    <t>Barrio Cabañas; Sra. Adalila Ramírez</t>
  </si>
  <si>
    <t>Barrio Abajo; Sra. Concepción Martínez</t>
  </si>
  <si>
    <t>Col. Las Américas; Sra. Estela Portillo</t>
  </si>
  <si>
    <t>Barrio San Francisco; Sra. Eloida Mendoza</t>
  </si>
  <si>
    <t>Barrio San Antonio; Sra. Mirian Zepeda</t>
  </si>
  <si>
    <t>RESULTADO DE LOS ANALISIS DE CALIDAD DEL AGUA REALIZADOS EN EL AÑO  2011 POR EL PRESTADOR AGUAS DE SIGUATEPEQUE</t>
  </si>
</sst>
</file>

<file path=xl/styles.xml><?xml version="1.0" encoding="utf-8"?>
<styleSheet xmlns="http://schemas.openxmlformats.org/spreadsheetml/2006/main">
  <numFmts count="19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L.&quot;\ #,##0;&quot;L.&quot;\ \-#,##0"/>
    <numFmt numFmtId="165" formatCode="&quot;L.&quot;\ #,##0;[Red]&quot;L.&quot;\ \-#,##0"/>
    <numFmt numFmtId="166" formatCode="&quot;L.&quot;\ #,##0.00;&quot;L.&quot;\ \-#,##0.00"/>
    <numFmt numFmtId="167" formatCode="&quot;L.&quot;\ #,##0.00;[Red]&quot;L.&quot;\ \-#,##0.00"/>
    <numFmt numFmtId="168" formatCode="_ &quot;L.&quot;\ * #,##0_ ;_ &quot;L.&quot;\ * \-#,##0_ ;_ &quot;L.&quot;\ * &quot;-&quot;_ ;_ @_ "/>
    <numFmt numFmtId="169" formatCode="_ * #,##0_ ;_ * \-#,##0_ ;_ * &quot;-&quot;_ ;_ @_ "/>
    <numFmt numFmtId="170" formatCode="_ &quot;L.&quot;\ * #,##0.00_ ;_ &quot;L.&quot;\ * \-#,##0.00_ ;_ &quot;L.&quot;\ * &quot;-&quot;??_ ;_ @_ "/>
    <numFmt numFmtId="171" formatCode="_ * #,##0.00_ ;_ * \-#,##0.00_ ;_ * &quot;-&quot;??_ ;_ @_ "/>
    <numFmt numFmtId="172" formatCode="0.0%"/>
    <numFmt numFmtId="173" formatCode="0.0"/>
    <numFmt numFmtId="174" formatCode="_ * #,##0_ ;_ * \-#,##0_ ;_ * &quot;-&quot;??_ ;_ @_ "/>
  </numFmts>
  <fonts count="30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8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11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11" borderId="21" xfId="0" applyFont="1" applyFill="1" applyBorder="1" applyAlignment="1">
      <alignment horizontal="center" wrapText="1"/>
    </xf>
    <xf numFmtId="0" fontId="1" fillId="11" borderId="22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11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11" borderId="26" xfId="0" applyFont="1" applyFill="1" applyBorder="1" applyAlignment="1">
      <alignment horizontal="center" wrapText="1"/>
    </xf>
    <xf numFmtId="0" fontId="1" fillId="11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8" fillId="16" borderId="0" xfId="0" applyFont="1" applyFill="1" applyAlignment="1">
      <alignment/>
    </xf>
    <xf numFmtId="173" fontId="8" fillId="16" borderId="0" xfId="0" applyNumberFormat="1" applyFont="1" applyFill="1" applyAlignment="1">
      <alignment horizontal="center"/>
    </xf>
    <xf numFmtId="0" fontId="8" fillId="10" borderId="0" xfId="0" applyFont="1" applyFill="1" applyAlignment="1">
      <alignment/>
    </xf>
    <xf numFmtId="173" fontId="8" fillId="10" borderId="0" xfId="0" applyNumberFormat="1" applyFont="1" applyFill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22" xfId="0" applyFont="1" applyBorder="1" applyAlignment="1">
      <alignment/>
    </xf>
    <xf numFmtId="172" fontId="8" fillId="0" borderId="35" xfId="0" applyNumberFormat="1" applyFont="1" applyBorder="1" applyAlignment="1">
      <alignment horizontal="center"/>
    </xf>
    <xf numFmtId="172" fontId="8" fillId="0" borderId="36" xfId="0" applyNumberFormat="1" applyFont="1" applyBorder="1" applyAlignment="1">
      <alignment horizontal="center"/>
    </xf>
    <xf numFmtId="9" fontId="8" fillId="0" borderId="37" xfId="0" applyNumberFormat="1" applyFont="1" applyBorder="1" applyAlignment="1">
      <alignment horizontal="center"/>
    </xf>
    <xf numFmtId="9" fontId="8" fillId="0" borderId="35" xfId="0" applyNumberFormat="1" applyFont="1" applyBorder="1" applyAlignment="1">
      <alignment horizontal="center"/>
    </xf>
    <xf numFmtId="0" fontId="1" fillId="8" borderId="38" xfId="0" applyFont="1" applyFill="1" applyBorder="1" applyAlignment="1">
      <alignment/>
    </xf>
    <xf numFmtId="0" fontId="1" fillId="8" borderId="15" xfId="0" applyFont="1" applyFill="1" applyBorder="1" applyAlignment="1">
      <alignment/>
    </xf>
    <xf numFmtId="0" fontId="1" fillId="8" borderId="39" xfId="0" applyFont="1" applyFill="1" applyBorder="1" applyAlignment="1">
      <alignment/>
    </xf>
    <xf numFmtId="174" fontId="1" fillId="8" borderId="40" xfId="46" applyNumberFormat="1" applyFont="1" applyFill="1" applyBorder="1" applyAlignment="1">
      <alignment/>
    </xf>
    <xf numFmtId="174" fontId="1" fillId="8" borderId="40" xfId="0" applyNumberFormat="1" applyFont="1" applyFill="1" applyBorder="1" applyAlignment="1">
      <alignment/>
    </xf>
    <xf numFmtId="0" fontId="1" fillId="8" borderId="11" xfId="0" applyFont="1" applyFill="1" applyBorder="1" applyAlignment="1">
      <alignment/>
    </xf>
    <xf numFmtId="0" fontId="10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" fillId="8" borderId="40" xfId="0" applyFont="1" applyFill="1" applyBorder="1" applyAlignment="1">
      <alignment/>
    </xf>
    <xf numFmtId="1" fontId="9" fillId="8" borderId="27" xfId="0" applyNumberFormat="1" applyFont="1" applyFill="1" applyBorder="1" applyAlignment="1">
      <alignment/>
    </xf>
    <xf numFmtId="0" fontId="2" fillId="0" borderId="33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 wrapText="1"/>
      <protection hidden="1"/>
    </xf>
    <xf numFmtId="0" fontId="1" fillId="0" borderId="33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" fillId="8" borderId="11" xfId="0" applyFont="1" applyFill="1" applyBorder="1" applyAlignment="1">
      <alignment horizontal="right"/>
    </xf>
    <xf numFmtId="0" fontId="1" fillId="8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40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6" fillId="8" borderId="55" xfId="0" applyFont="1" applyFill="1" applyBorder="1" applyAlignment="1">
      <alignment horizontal="right"/>
    </xf>
    <xf numFmtId="0" fontId="6" fillId="8" borderId="56" xfId="0" applyFont="1" applyFill="1" applyBorder="1" applyAlignment="1">
      <alignment horizontal="right"/>
    </xf>
    <xf numFmtId="0" fontId="9" fillId="0" borderId="5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" fillId="0" borderId="0" xfId="0" applyFont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 hidden="1"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 applyProtection="1">
      <alignment/>
      <protection hidden="1"/>
    </xf>
    <xf numFmtId="0" fontId="1" fillId="24" borderId="13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a13" displayName="Tabla13" ref="A7:T69" totalsRowCount="1">
  <autoFilter ref="A7:T69"/>
  <tableColumns count="20">
    <tableColumn id="1" name="No"/>
    <tableColumn id="2" name="SITIO/BARRIO/COLONIA"/>
    <tableColumn id="3" name="Clave Catastral"/>
    <tableColumn id="4" name="FHECHA"/>
    <tableColumn id="5" name="Turbiedad (UNT)"/>
    <tableColumn id="6" name="Columna1"/>
    <tableColumn id="7" name="T Dentro de norma" totalsRowFunction="sum"/>
    <tableColumn id="8" name="T Fuera de norma" totalsRowFunction="sum"/>
    <tableColumn id="9" name="Cloro Libre Residual (mg/l)"/>
    <tableColumn id="10" name="Columna2"/>
    <tableColumn id="11" name="C Dentro de norma" totalsRowFunction="sum"/>
    <tableColumn id="12" name="C Fuera de norma" totalsRowFunction="sum"/>
    <tableColumn id="13" name="Coliformes Fecales (UFC)"/>
    <tableColumn id="14" name="Columna3"/>
    <tableColumn id="15" name="CF Dentro de norma" totalsRowFunction="sum"/>
    <tableColumn id="16" name="CF Fuera de norma" totalsRowFunction="sum"/>
    <tableColumn id="17" name="Coliformes Totales (UFC)"/>
    <tableColumn id="18" name="Columna4"/>
    <tableColumn id="19" name="CT Dentro de norma" totalsRowFunction="sum"/>
    <tableColumn id="20" name="CT Fuera de norma" totalsRowFunction="sum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T74"/>
  <sheetViews>
    <sheetView zoomScale="120" zoomScaleNormal="120" zoomScalePageLayoutView="0" workbookViewId="0" topLeftCell="A1">
      <pane ySplit="7" topLeftCell="BM8" activePane="bottomLeft" state="frozen"/>
      <selection pane="topLeft" activeCell="B1" sqref="B1"/>
      <selection pane="bottomLeft" activeCell="B1" sqref="B1:C16384"/>
    </sheetView>
  </sheetViews>
  <sheetFormatPr defaultColWidth="11.421875" defaultRowHeight="15"/>
  <cols>
    <col min="1" max="1" width="4.7109375" style="26" customWidth="1"/>
    <col min="2" max="2" width="72.00390625" style="105" hidden="1" customWidth="1"/>
    <col min="3" max="3" width="10.140625" style="105" hidden="1" customWidth="1"/>
    <col min="4" max="4" width="11.00390625" style="1" customWidth="1"/>
    <col min="5" max="5" width="13.8515625" style="2" customWidth="1"/>
    <col min="6" max="6" width="8.7109375" style="2" customWidth="1"/>
    <col min="7" max="7" width="12.421875" style="1" customWidth="1"/>
    <col min="8" max="8" width="10.28125" style="1" customWidth="1"/>
    <col min="9" max="9" width="16.57421875" style="2" customWidth="1"/>
    <col min="10" max="10" width="8.28125" style="2" customWidth="1"/>
    <col min="11" max="11" width="9.7109375" style="1" customWidth="1"/>
    <col min="12" max="12" width="9.28125" style="1" customWidth="1"/>
    <col min="13" max="13" width="14.28125" style="2" customWidth="1"/>
    <col min="14" max="14" width="9.140625" style="2" customWidth="1"/>
    <col min="15" max="16" width="11.140625" style="1" customWidth="1"/>
    <col min="17" max="17" width="15.00390625" style="2" customWidth="1"/>
    <col min="18" max="18" width="8.421875" style="2" customWidth="1"/>
    <col min="19" max="19" width="11.57421875" style="1" customWidth="1"/>
    <col min="20" max="20" width="10.140625" style="1" customWidth="1"/>
    <col min="21" max="16384" width="11.421875" style="2" customWidth="1"/>
  </cols>
  <sheetData>
    <row r="1" ht="12" thickBot="1"/>
    <row r="2" spans="1:20" ht="12" thickBot="1">
      <c r="A2" s="27"/>
      <c r="B2" s="106"/>
      <c r="C2" s="107"/>
      <c r="D2" s="15"/>
      <c r="E2" s="66" t="s">
        <v>121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</row>
    <row r="3" spans="1:20" ht="12" thickBot="1">
      <c r="A3" s="28"/>
      <c r="B3" s="108"/>
      <c r="C3" s="109"/>
      <c r="D3" s="4"/>
      <c r="E3" s="69" t="s">
        <v>19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</row>
    <row r="4" spans="1:20" ht="33" customHeight="1">
      <c r="A4" s="29" t="s">
        <v>2</v>
      </c>
      <c r="B4" s="61" t="s">
        <v>9</v>
      </c>
      <c r="C4" s="62" t="s">
        <v>31</v>
      </c>
      <c r="D4" s="14" t="s">
        <v>3</v>
      </c>
      <c r="E4" s="69" t="s">
        <v>15</v>
      </c>
      <c r="F4" s="70"/>
      <c r="G4" s="72"/>
      <c r="H4" s="73"/>
      <c r="I4" s="74" t="s">
        <v>16</v>
      </c>
      <c r="J4" s="72"/>
      <c r="K4" s="72"/>
      <c r="L4" s="73"/>
      <c r="M4" s="74" t="s">
        <v>17</v>
      </c>
      <c r="N4" s="72"/>
      <c r="O4" s="72"/>
      <c r="P4" s="73"/>
      <c r="Q4" s="74" t="s">
        <v>18</v>
      </c>
      <c r="R4" s="72"/>
      <c r="S4" s="72"/>
      <c r="T4" s="73"/>
    </row>
    <row r="5" spans="1:20" ht="33.75">
      <c r="A5" s="28"/>
      <c r="B5" s="63"/>
      <c r="C5" s="64"/>
      <c r="D5" s="4"/>
      <c r="E5" s="13" t="s">
        <v>13</v>
      </c>
      <c r="F5" s="8" t="s">
        <v>14</v>
      </c>
      <c r="G5" s="9" t="s">
        <v>10</v>
      </c>
      <c r="H5" s="10" t="s">
        <v>11</v>
      </c>
      <c r="I5" s="13" t="s">
        <v>13</v>
      </c>
      <c r="J5" s="8" t="s">
        <v>14</v>
      </c>
      <c r="K5" s="8" t="s">
        <v>10</v>
      </c>
      <c r="L5" s="10" t="s">
        <v>11</v>
      </c>
      <c r="M5" s="13" t="s">
        <v>13</v>
      </c>
      <c r="N5" s="8" t="s">
        <v>14</v>
      </c>
      <c r="O5" s="8" t="s">
        <v>10</v>
      </c>
      <c r="P5" s="10" t="s">
        <v>11</v>
      </c>
      <c r="Q5" s="13" t="s">
        <v>13</v>
      </c>
      <c r="R5" s="8" t="s">
        <v>14</v>
      </c>
      <c r="S5" s="8" t="s">
        <v>10</v>
      </c>
      <c r="T5" s="10" t="s">
        <v>11</v>
      </c>
    </row>
    <row r="6" spans="1:20" ht="11.25">
      <c r="A6" s="30"/>
      <c r="B6" s="63"/>
      <c r="C6" s="64"/>
      <c r="D6" s="4"/>
      <c r="E6" s="31">
        <v>1</v>
      </c>
      <c r="F6" s="32">
        <v>5</v>
      </c>
      <c r="G6" s="33"/>
      <c r="H6" s="34"/>
      <c r="I6" s="31" t="s">
        <v>12</v>
      </c>
      <c r="J6" s="32">
        <v>5</v>
      </c>
      <c r="K6" s="32"/>
      <c r="L6" s="34"/>
      <c r="M6" s="31">
        <v>0</v>
      </c>
      <c r="N6" s="32">
        <v>0</v>
      </c>
      <c r="O6" s="32"/>
      <c r="P6" s="34"/>
      <c r="Q6" s="31">
        <v>0</v>
      </c>
      <c r="R6" s="32">
        <v>3</v>
      </c>
      <c r="S6" s="32"/>
      <c r="T6" s="34"/>
    </row>
    <row r="7" spans="1:20" ht="27" customHeight="1">
      <c r="A7" s="35" t="s">
        <v>36</v>
      </c>
      <c r="B7" s="98" t="s">
        <v>35</v>
      </c>
      <c r="C7" s="65" t="s">
        <v>31</v>
      </c>
      <c r="D7" s="101" t="s">
        <v>37</v>
      </c>
      <c r="E7" s="102" t="s">
        <v>15</v>
      </c>
      <c r="F7" s="102" t="s">
        <v>46</v>
      </c>
      <c r="G7" s="103" t="s">
        <v>41</v>
      </c>
      <c r="H7" s="103" t="s">
        <v>40</v>
      </c>
      <c r="I7" s="104" t="s">
        <v>16</v>
      </c>
      <c r="J7" s="104" t="s">
        <v>47</v>
      </c>
      <c r="K7" s="103" t="s">
        <v>39</v>
      </c>
      <c r="L7" s="103" t="s">
        <v>38</v>
      </c>
      <c r="M7" s="103" t="s">
        <v>17</v>
      </c>
      <c r="N7" s="102" t="s">
        <v>48</v>
      </c>
      <c r="O7" s="103" t="s">
        <v>42</v>
      </c>
      <c r="P7" s="103" t="s">
        <v>43</v>
      </c>
      <c r="Q7" s="103" t="s">
        <v>18</v>
      </c>
      <c r="R7" s="102" t="s">
        <v>49</v>
      </c>
      <c r="S7" s="103" t="s">
        <v>44</v>
      </c>
      <c r="T7" s="103" t="s">
        <v>45</v>
      </c>
    </row>
    <row r="8" spans="1:20" ht="13.5" customHeight="1">
      <c r="A8" s="111">
        <v>1</v>
      </c>
      <c r="B8" s="112" t="s">
        <v>61</v>
      </c>
      <c r="C8" s="113"/>
      <c r="D8" s="114">
        <v>40577</v>
      </c>
      <c r="E8" s="115">
        <v>0.88</v>
      </c>
      <c r="F8" s="116"/>
      <c r="G8" s="7">
        <v>1</v>
      </c>
      <c r="H8" s="7"/>
      <c r="I8" s="117">
        <v>0</v>
      </c>
      <c r="J8" s="116"/>
      <c r="K8" s="7"/>
      <c r="L8" s="7">
        <v>1</v>
      </c>
      <c r="M8" s="115">
        <v>0</v>
      </c>
      <c r="N8" s="116"/>
      <c r="O8" s="7">
        <v>1</v>
      </c>
      <c r="P8" s="7">
        <v>0</v>
      </c>
      <c r="Q8" s="115">
        <v>15</v>
      </c>
      <c r="R8" s="116"/>
      <c r="S8" s="7"/>
      <c r="T8" s="7">
        <v>1</v>
      </c>
    </row>
    <row r="9" spans="1:20" ht="13.5" customHeight="1">
      <c r="A9" s="111">
        <v>2</v>
      </c>
      <c r="B9" s="112" t="s">
        <v>62</v>
      </c>
      <c r="C9" s="113"/>
      <c r="D9" s="114">
        <v>40577</v>
      </c>
      <c r="E9" s="115">
        <v>4.08</v>
      </c>
      <c r="F9" s="116"/>
      <c r="G9" s="7">
        <v>1</v>
      </c>
      <c r="H9" s="7"/>
      <c r="I9" s="117">
        <v>1.2</v>
      </c>
      <c r="J9" s="116"/>
      <c r="K9" s="7">
        <v>1</v>
      </c>
      <c r="L9" s="7"/>
      <c r="M9" s="115">
        <v>0</v>
      </c>
      <c r="N9" s="116"/>
      <c r="O9" s="7">
        <v>1</v>
      </c>
      <c r="P9" s="7">
        <v>0</v>
      </c>
      <c r="Q9" s="115">
        <v>2</v>
      </c>
      <c r="R9" s="116"/>
      <c r="S9" s="7">
        <v>1</v>
      </c>
      <c r="T9" s="7"/>
    </row>
    <row r="10" spans="1:20" ht="13.5" customHeight="1">
      <c r="A10" s="111">
        <v>3</v>
      </c>
      <c r="B10" s="112" t="s">
        <v>63</v>
      </c>
      <c r="C10" s="113"/>
      <c r="D10" s="114">
        <v>40577</v>
      </c>
      <c r="E10" s="115">
        <v>4.43</v>
      </c>
      <c r="F10" s="116"/>
      <c r="G10" s="7">
        <v>1</v>
      </c>
      <c r="H10" s="7"/>
      <c r="I10" s="117">
        <v>1.2</v>
      </c>
      <c r="J10" s="116"/>
      <c r="K10" s="7">
        <v>1</v>
      </c>
      <c r="L10" s="7"/>
      <c r="M10" s="115">
        <v>0</v>
      </c>
      <c r="N10" s="116"/>
      <c r="O10" s="7">
        <v>1</v>
      </c>
      <c r="P10" s="7">
        <v>0</v>
      </c>
      <c r="Q10" s="115">
        <v>0</v>
      </c>
      <c r="R10" s="116"/>
      <c r="S10" s="7">
        <v>1</v>
      </c>
      <c r="T10" s="7"/>
    </row>
    <row r="11" spans="1:20" ht="13.5" customHeight="1">
      <c r="A11" s="111">
        <v>4</v>
      </c>
      <c r="B11" s="112" t="s">
        <v>64</v>
      </c>
      <c r="C11" s="118"/>
      <c r="D11" s="114">
        <v>40577</v>
      </c>
      <c r="E11" s="115">
        <v>4.41</v>
      </c>
      <c r="F11" s="116"/>
      <c r="G11" s="7">
        <v>1</v>
      </c>
      <c r="H11" s="7"/>
      <c r="I11" s="117">
        <v>0.7</v>
      </c>
      <c r="J11" s="116"/>
      <c r="K11" s="7">
        <v>1</v>
      </c>
      <c r="L11" s="7"/>
      <c r="M11" s="115">
        <v>0</v>
      </c>
      <c r="N11" s="116"/>
      <c r="O11" s="7">
        <v>1</v>
      </c>
      <c r="P11" s="7">
        <v>0</v>
      </c>
      <c r="Q11" s="115">
        <v>1</v>
      </c>
      <c r="R11" s="116"/>
      <c r="S11" s="7">
        <v>1</v>
      </c>
      <c r="T11" s="7"/>
    </row>
    <row r="12" spans="1:20" ht="13.5" customHeight="1">
      <c r="A12" s="111">
        <v>5</v>
      </c>
      <c r="B12" s="112" t="s">
        <v>65</v>
      </c>
      <c r="C12" s="113"/>
      <c r="D12" s="114">
        <v>40577</v>
      </c>
      <c r="E12" s="115">
        <v>4.98</v>
      </c>
      <c r="F12" s="116"/>
      <c r="G12" s="7">
        <v>1</v>
      </c>
      <c r="H12" s="7"/>
      <c r="I12" s="117">
        <v>1.2</v>
      </c>
      <c r="J12" s="116"/>
      <c r="K12" s="7">
        <v>1</v>
      </c>
      <c r="L12" s="7"/>
      <c r="M12" s="115">
        <v>0</v>
      </c>
      <c r="N12" s="116"/>
      <c r="O12" s="7">
        <v>1</v>
      </c>
      <c r="P12" s="7">
        <v>0</v>
      </c>
      <c r="Q12" s="115">
        <v>0</v>
      </c>
      <c r="R12" s="116"/>
      <c r="S12" s="7">
        <v>1</v>
      </c>
      <c r="T12" s="7"/>
    </row>
    <row r="13" spans="1:20" ht="13.5" customHeight="1">
      <c r="A13" s="111">
        <v>6</v>
      </c>
      <c r="B13" s="112" t="s">
        <v>66</v>
      </c>
      <c r="C13" s="118"/>
      <c r="D13" s="114">
        <v>40604</v>
      </c>
      <c r="E13" s="115">
        <v>10.5</v>
      </c>
      <c r="F13" s="116"/>
      <c r="G13" s="7"/>
      <c r="H13" s="7">
        <v>1</v>
      </c>
      <c r="I13" s="117">
        <v>3.6</v>
      </c>
      <c r="J13" s="116"/>
      <c r="K13" s="7">
        <v>1</v>
      </c>
      <c r="L13" s="7"/>
      <c r="M13" s="115">
        <v>0</v>
      </c>
      <c r="N13" s="116"/>
      <c r="O13" s="7">
        <v>1</v>
      </c>
      <c r="P13" s="7">
        <v>0</v>
      </c>
      <c r="Q13" s="115">
        <v>0</v>
      </c>
      <c r="R13" s="116"/>
      <c r="S13" s="7">
        <v>1</v>
      </c>
      <c r="T13" s="7"/>
    </row>
    <row r="14" spans="1:20" ht="13.5" customHeight="1">
      <c r="A14" s="111">
        <v>7</v>
      </c>
      <c r="B14" s="112" t="s">
        <v>67</v>
      </c>
      <c r="C14" s="113"/>
      <c r="D14" s="114">
        <v>40604</v>
      </c>
      <c r="E14" s="115">
        <v>0.93</v>
      </c>
      <c r="F14" s="116"/>
      <c r="G14" s="7">
        <v>1</v>
      </c>
      <c r="H14" s="7"/>
      <c r="I14" s="117">
        <v>0</v>
      </c>
      <c r="J14" s="116"/>
      <c r="K14" s="7"/>
      <c r="L14" s="7">
        <v>1</v>
      </c>
      <c r="M14" s="115">
        <v>0</v>
      </c>
      <c r="N14" s="116"/>
      <c r="O14" s="7">
        <v>1</v>
      </c>
      <c r="P14" s="7">
        <v>0</v>
      </c>
      <c r="Q14" s="115">
        <v>0</v>
      </c>
      <c r="R14" s="116"/>
      <c r="S14" s="7">
        <v>1</v>
      </c>
      <c r="T14" s="7"/>
    </row>
    <row r="15" spans="1:20" ht="14.25" customHeight="1">
      <c r="A15" s="111">
        <v>8</v>
      </c>
      <c r="B15" s="112" t="s">
        <v>68</v>
      </c>
      <c r="C15" s="118"/>
      <c r="D15" s="114">
        <v>40604</v>
      </c>
      <c r="E15" s="115">
        <v>0.25</v>
      </c>
      <c r="F15" s="116"/>
      <c r="G15" s="7">
        <v>1</v>
      </c>
      <c r="H15" s="7"/>
      <c r="I15" s="117">
        <v>0</v>
      </c>
      <c r="J15" s="116"/>
      <c r="K15" s="7"/>
      <c r="L15" s="7">
        <v>1</v>
      </c>
      <c r="M15" s="115">
        <v>0</v>
      </c>
      <c r="N15" s="116"/>
      <c r="O15" s="7">
        <v>1</v>
      </c>
      <c r="P15" s="7">
        <v>0</v>
      </c>
      <c r="Q15" s="115">
        <v>0</v>
      </c>
      <c r="R15" s="116"/>
      <c r="S15" s="7">
        <v>1</v>
      </c>
      <c r="T15" s="7"/>
    </row>
    <row r="16" spans="1:20" ht="13.5" customHeight="1">
      <c r="A16" s="111">
        <v>9</v>
      </c>
      <c r="B16" s="112" t="s">
        <v>69</v>
      </c>
      <c r="C16" s="113"/>
      <c r="D16" s="114">
        <v>40604</v>
      </c>
      <c r="E16" s="115">
        <v>7.48</v>
      </c>
      <c r="F16" s="116"/>
      <c r="G16" s="7"/>
      <c r="H16" s="7">
        <v>1</v>
      </c>
      <c r="I16" s="117">
        <v>1.2</v>
      </c>
      <c r="J16" s="116"/>
      <c r="K16" s="7">
        <v>1</v>
      </c>
      <c r="L16" s="7"/>
      <c r="M16" s="115">
        <v>0</v>
      </c>
      <c r="N16" s="116"/>
      <c r="O16" s="7">
        <v>1</v>
      </c>
      <c r="P16" s="7">
        <v>0</v>
      </c>
      <c r="Q16" s="115">
        <v>0</v>
      </c>
      <c r="R16" s="116"/>
      <c r="S16" s="7">
        <v>1</v>
      </c>
      <c r="T16" s="7"/>
    </row>
    <row r="17" spans="1:20" ht="13.5" customHeight="1">
      <c r="A17" s="111">
        <v>10</v>
      </c>
      <c r="B17" s="112" t="s">
        <v>70</v>
      </c>
      <c r="C17" s="113"/>
      <c r="D17" s="114">
        <v>40604</v>
      </c>
      <c r="E17" s="115">
        <v>2.82</v>
      </c>
      <c r="F17" s="116"/>
      <c r="G17" s="7">
        <v>1</v>
      </c>
      <c r="H17" s="7"/>
      <c r="I17" s="117">
        <v>1</v>
      </c>
      <c r="J17" s="116"/>
      <c r="K17" s="7">
        <v>1</v>
      </c>
      <c r="L17" s="7"/>
      <c r="M17" s="115">
        <v>0</v>
      </c>
      <c r="N17" s="116"/>
      <c r="O17" s="7">
        <v>1</v>
      </c>
      <c r="P17" s="7">
        <v>0</v>
      </c>
      <c r="Q17" s="115">
        <v>0</v>
      </c>
      <c r="R17" s="116"/>
      <c r="S17" s="7">
        <v>1</v>
      </c>
      <c r="T17" s="7"/>
    </row>
    <row r="18" spans="1:20" ht="13.5" customHeight="1">
      <c r="A18" s="111">
        <v>11</v>
      </c>
      <c r="B18" s="112" t="s">
        <v>71</v>
      </c>
      <c r="C18" s="113"/>
      <c r="D18" s="114">
        <v>40682</v>
      </c>
      <c r="E18" s="115">
        <v>8.01</v>
      </c>
      <c r="F18" s="116"/>
      <c r="G18" s="7"/>
      <c r="H18" s="7">
        <v>1</v>
      </c>
      <c r="I18" s="117">
        <v>0.25</v>
      </c>
      <c r="J18" s="116"/>
      <c r="K18" s="7"/>
      <c r="L18" s="7">
        <v>1</v>
      </c>
      <c r="M18" s="115">
        <v>0</v>
      </c>
      <c r="N18" s="116"/>
      <c r="O18" s="7">
        <v>1</v>
      </c>
      <c r="P18" s="7">
        <v>0</v>
      </c>
      <c r="Q18" s="115">
        <v>0</v>
      </c>
      <c r="R18" s="116"/>
      <c r="S18" s="7">
        <v>1</v>
      </c>
      <c r="T18" s="7"/>
    </row>
    <row r="19" spans="1:20" ht="13.5" customHeight="1">
      <c r="A19" s="111">
        <v>12</v>
      </c>
      <c r="B19" s="112" t="s">
        <v>72</v>
      </c>
      <c r="C19" s="118"/>
      <c r="D19" s="114">
        <v>40682</v>
      </c>
      <c r="E19" s="115">
        <v>0.41</v>
      </c>
      <c r="F19" s="116"/>
      <c r="G19" s="7">
        <v>1</v>
      </c>
      <c r="H19" s="7"/>
      <c r="I19" s="117">
        <v>0</v>
      </c>
      <c r="J19" s="116"/>
      <c r="K19" s="7"/>
      <c r="L19" s="7">
        <v>1</v>
      </c>
      <c r="M19" s="115">
        <v>0</v>
      </c>
      <c r="N19" s="116"/>
      <c r="O19" s="7">
        <v>1</v>
      </c>
      <c r="P19" s="7">
        <v>0</v>
      </c>
      <c r="Q19" s="115">
        <v>0</v>
      </c>
      <c r="R19" s="116"/>
      <c r="S19" s="7">
        <v>1</v>
      </c>
      <c r="T19" s="7"/>
    </row>
    <row r="20" spans="1:20" ht="13.5" customHeight="1">
      <c r="A20" s="111">
        <v>13</v>
      </c>
      <c r="B20" s="112" t="s">
        <v>73</v>
      </c>
      <c r="C20" s="113"/>
      <c r="D20" s="114">
        <v>40682</v>
      </c>
      <c r="E20" s="115">
        <v>0.88</v>
      </c>
      <c r="F20" s="116"/>
      <c r="G20" s="7">
        <v>1</v>
      </c>
      <c r="H20" s="7"/>
      <c r="I20" s="117">
        <v>0</v>
      </c>
      <c r="J20" s="116"/>
      <c r="K20" s="7"/>
      <c r="L20" s="7">
        <v>1</v>
      </c>
      <c r="M20" s="115">
        <v>0</v>
      </c>
      <c r="N20" s="116"/>
      <c r="O20" s="7">
        <v>1</v>
      </c>
      <c r="P20" s="7">
        <v>0</v>
      </c>
      <c r="Q20" s="115">
        <v>0</v>
      </c>
      <c r="R20" s="116"/>
      <c r="S20" s="7">
        <v>1</v>
      </c>
      <c r="T20" s="7"/>
    </row>
    <row r="21" spans="1:20" ht="13.5" customHeight="1">
      <c r="A21" s="111">
        <v>14</v>
      </c>
      <c r="B21" s="112" t="s">
        <v>74</v>
      </c>
      <c r="C21" s="118"/>
      <c r="D21" s="114">
        <v>40682</v>
      </c>
      <c r="E21" s="115">
        <v>4.63</v>
      </c>
      <c r="F21" s="116"/>
      <c r="G21" s="7">
        <v>1</v>
      </c>
      <c r="H21" s="7"/>
      <c r="I21" s="117">
        <v>0.1</v>
      </c>
      <c r="J21" s="116"/>
      <c r="K21" s="7"/>
      <c r="L21" s="7">
        <v>1</v>
      </c>
      <c r="M21" s="115">
        <v>0</v>
      </c>
      <c r="N21" s="116"/>
      <c r="O21" s="7">
        <v>1</v>
      </c>
      <c r="P21" s="7">
        <v>0</v>
      </c>
      <c r="Q21" s="115">
        <v>0</v>
      </c>
      <c r="R21" s="116"/>
      <c r="S21" s="7">
        <v>1</v>
      </c>
      <c r="T21" s="7"/>
    </row>
    <row r="22" spans="1:20" ht="13.5" customHeight="1">
      <c r="A22" s="111">
        <v>15</v>
      </c>
      <c r="B22" s="112" t="s">
        <v>75</v>
      </c>
      <c r="C22" s="113"/>
      <c r="D22" s="114">
        <v>40682</v>
      </c>
      <c r="E22" s="115">
        <v>1.77</v>
      </c>
      <c r="F22" s="116"/>
      <c r="G22" s="7">
        <v>1</v>
      </c>
      <c r="H22" s="7"/>
      <c r="I22" s="117">
        <v>0</v>
      </c>
      <c r="J22" s="116"/>
      <c r="K22" s="7"/>
      <c r="L22" s="7">
        <v>1</v>
      </c>
      <c r="M22" s="115">
        <v>2</v>
      </c>
      <c r="N22" s="116"/>
      <c r="O22" s="7"/>
      <c r="P22" s="7">
        <v>1</v>
      </c>
      <c r="Q22" s="115">
        <v>4</v>
      </c>
      <c r="R22" s="116"/>
      <c r="S22" s="7"/>
      <c r="T22" s="7">
        <v>1</v>
      </c>
    </row>
    <row r="23" spans="1:20" ht="13.5" customHeight="1">
      <c r="A23" s="111">
        <v>16</v>
      </c>
      <c r="B23" s="112" t="s">
        <v>76</v>
      </c>
      <c r="C23" s="118"/>
      <c r="D23" s="114">
        <v>40707</v>
      </c>
      <c r="E23" s="115">
        <v>5.49</v>
      </c>
      <c r="F23" s="116"/>
      <c r="G23" s="7"/>
      <c r="H23" s="7">
        <v>1</v>
      </c>
      <c r="I23" s="117">
        <v>0.3</v>
      </c>
      <c r="J23" s="116"/>
      <c r="K23" s="7"/>
      <c r="L23" s="7">
        <v>1</v>
      </c>
      <c r="M23" s="115">
        <v>1</v>
      </c>
      <c r="N23" s="116"/>
      <c r="O23" s="7"/>
      <c r="P23" s="7">
        <v>1</v>
      </c>
      <c r="Q23" s="115">
        <v>0</v>
      </c>
      <c r="R23" s="116"/>
      <c r="S23" s="7">
        <v>1</v>
      </c>
      <c r="T23" s="7"/>
    </row>
    <row r="24" spans="1:20" ht="13.5" customHeight="1">
      <c r="A24" s="111">
        <v>17</v>
      </c>
      <c r="B24" s="112" t="s">
        <v>77</v>
      </c>
      <c r="C24" s="118"/>
      <c r="D24" s="114">
        <v>40707</v>
      </c>
      <c r="E24" s="115">
        <v>7.73</v>
      </c>
      <c r="F24" s="116"/>
      <c r="G24" s="7"/>
      <c r="H24" s="7">
        <v>1</v>
      </c>
      <c r="I24" s="117">
        <v>0.25</v>
      </c>
      <c r="J24" s="116"/>
      <c r="K24" s="7"/>
      <c r="L24" s="7">
        <v>1</v>
      </c>
      <c r="M24" s="115">
        <v>1</v>
      </c>
      <c r="N24" s="116"/>
      <c r="O24" s="7"/>
      <c r="P24" s="7">
        <v>1</v>
      </c>
      <c r="Q24" s="115">
        <v>0</v>
      </c>
      <c r="R24" s="116"/>
      <c r="S24" s="7">
        <v>1</v>
      </c>
      <c r="T24" s="7"/>
    </row>
    <row r="25" spans="1:20" ht="13.5" customHeight="1">
      <c r="A25" s="111">
        <v>18</v>
      </c>
      <c r="B25" s="112" t="s">
        <v>78</v>
      </c>
      <c r="C25" s="118"/>
      <c r="D25" s="114">
        <v>40707</v>
      </c>
      <c r="E25" s="115">
        <v>3.41</v>
      </c>
      <c r="F25" s="116"/>
      <c r="G25" s="7">
        <v>1</v>
      </c>
      <c r="H25" s="7"/>
      <c r="I25" s="117">
        <v>0.25</v>
      </c>
      <c r="J25" s="116"/>
      <c r="K25" s="7"/>
      <c r="L25" s="7">
        <v>1</v>
      </c>
      <c r="M25" s="115">
        <v>0</v>
      </c>
      <c r="N25" s="116"/>
      <c r="O25" s="7">
        <v>1</v>
      </c>
      <c r="P25" s="7">
        <v>0</v>
      </c>
      <c r="Q25" s="115">
        <v>0</v>
      </c>
      <c r="R25" s="116"/>
      <c r="S25" s="7">
        <v>1</v>
      </c>
      <c r="T25" s="7"/>
    </row>
    <row r="26" spans="1:20" ht="13.5" customHeight="1">
      <c r="A26" s="111">
        <v>19</v>
      </c>
      <c r="B26" s="112" t="s">
        <v>79</v>
      </c>
      <c r="C26" s="113"/>
      <c r="D26" s="114">
        <v>40707</v>
      </c>
      <c r="E26" s="115">
        <v>3.98</v>
      </c>
      <c r="F26" s="116"/>
      <c r="G26" s="7">
        <v>1</v>
      </c>
      <c r="H26" s="7"/>
      <c r="I26" s="117">
        <v>0.25</v>
      </c>
      <c r="J26" s="116"/>
      <c r="K26" s="7"/>
      <c r="L26" s="7">
        <v>1</v>
      </c>
      <c r="M26" s="115">
        <v>0</v>
      </c>
      <c r="N26" s="116"/>
      <c r="O26" s="7">
        <v>1</v>
      </c>
      <c r="P26" s="7">
        <v>0</v>
      </c>
      <c r="Q26" s="115">
        <v>0</v>
      </c>
      <c r="R26" s="116"/>
      <c r="S26" s="7">
        <v>1</v>
      </c>
      <c r="T26" s="7"/>
    </row>
    <row r="27" spans="1:20" ht="13.5" customHeight="1">
      <c r="A27" s="111">
        <v>20</v>
      </c>
      <c r="B27" s="112" t="s">
        <v>80</v>
      </c>
      <c r="C27" s="113"/>
      <c r="D27" s="114">
        <v>40707</v>
      </c>
      <c r="E27" s="115">
        <v>1.98</v>
      </c>
      <c r="F27" s="116"/>
      <c r="G27" s="7">
        <v>1</v>
      </c>
      <c r="H27" s="7"/>
      <c r="I27" s="117">
        <v>0.25</v>
      </c>
      <c r="J27" s="116"/>
      <c r="K27" s="7"/>
      <c r="L27" s="7">
        <v>1</v>
      </c>
      <c r="M27" s="115">
        <v>5</v>
      </c>
      <c r="N27" s="116"/>
      <c r="O27" s="7"/>
      <c r="P27" s="7">
        <v>1</v>
      </c>
      <c r="Q27" s="115">
        <v>1</v>
      </c>
      <c r="R27" s="116"/>
      <c r="S27" s="7">
        <v>1</v>
      </c>
      <c r="T27" s="7"/>
    </row>
    <row r="28" spans="1:20" ht="13.5" customHeight="1">
      <c r="A28" s="111">
        <v>21</v>
      </c>
      <c r="B28" s="112" t="s">
        <v>81</v>
      </c>
      <c r="C28" s="113"/>
      <c r="D28" s="114">
        <v>40728</v>
      </c>
      <c r="E28" s="115">
        <v>12</v>
      </c>
      <c r="F28" s="116"/>
      <c r="G28" s="7"/>
      <c r="H28" s="7">
        <v>1</v>
      </c>
      <c r="I28" s="117">
        <v>1.4</v>
      </c>
      <c r="J28" s="116"/>
      <c r="K28" s="7">
        <v>1</v>
      </c>
      <c r="L28" s="7"/>
      <c r="M28" s="115">
        <v>0</v>
      </c>
      <c r="N28" s="116"/>
      <c r="O28" s="7">
        <v>1</v>
      </c>
      <c r="P28" s="7">
        <v>0</v>
      </c>
      <c r="Q28" s="115">
        <v>2</v>
      </c>
      <c r="R28" s="116"/>
      <c r="S28" s="7">
        <v>1</v>
      </c>
      <c r="T28" s="7"/>
    </row>
    <row r="29" spans="1:20" ht="13.5" customHeight="1">
      <c r="A29" s="111">
        <v>22</v>
      </c>
      <c r="B29" s="112" t="s">
        <v>82</v>
      </c>
      <c r="C29" s="113"/>
      <c r="D29" s="114">
        <v>40728</v>
      </c>
      <c r="E29" s="115">
        <v>10.6</v>
      </c>
      <c r="F29" s="116"/>
      <c r="G29" s="7"/>
      <c r="H29" s="7">
        <v>1</v>
      </c>
      <c r="I29" s="117">
        <v>1.4</v>
      </c>
      <c r="J29" s="116"/>
      <c r="K29" s="7">
        <v>1</v>
      </c>
      <c r="L29" s="7"/>
      <c r="M29" s="115">
        <v>0</v>
      </c>
      <c r="N29" s="116"/>
      <c r="O29" s="7">
        <v>1</v>
      </c>
      <c r="P29" s="7">
        <v>0</v>
      </c>
      <c r="Q29" s="115">
        <v>2</v>
      </c>
      <c r="R29" s="116"/>
      <c r="S29" s="7">
        <v>1</v>
      </c>
      <c r="T29" s="7"/>
    </row>
    <row r="30" spans="1:20" ht="13.5" customHeight="1">
      <c r="A30" s="111">
        <v>23</v>
      </c>
      <c r="B30" s="112" t="s">
        <v>83</v>
      </c>
      <c r="C30" s="113"/>
      <c r="D30" s="114">
        <v>40728</v>
      </c>
      <c r="E30" s="115">
        <v>0.28</v>
      </c>
      <c r="F30" s="116"/>
      <c r="G30" s="7">
        <v>1</v>
      </c>
      <c r="H30" s="7"/>
      <c r="I30" s="117">
        <v>0</v>
      </c>
      <c r="J30" s="116"/>
      <c r="K30" s="7"/>
      <c r="L30" s="7">
        <v>1</v>
      </c>
      <c r="M30" s="115">
        <v>0</v>
      </c>
      <c r="N30" s="116"/>
      <c r="O30" s="7">
        <v>1</v>
      </c>
      <c r="P30" s="7">
        <v>0</v>
      </c>
      <c r="Q30" s="115">
        <v>0</v>
      </c>
      <c r="R30" s="116"/>
      <c r="S30" s="7">
        <v>1</v>
      </c>
      <c r="T30" s="7"/>
    </row>
    <row r="31" spans="1:20" ht="13.5" customHeight="1">
      <c r="A31" s="111">
        <v>24</v>
      </c>
      <c r="B31" s="112" t="s">
        <v>84</v>
      </c>
      <c r="C31" s="113"/>
      <c r="D31" s="114">
        <v>40728</v>
      </c>
      <c r="E31" s="115">
        <v>2.55</v>
      </c>
      <c r="F31" s="116"/>
      <c r="G31" s="7">
        <v>1</v>
      </c>
      <c r="H31" s="7"/>
      <c r="I31" s="117">
        <v>2.4</v>
      </c>
      <c r="J31" s="116"/>
      <c r="K31" s="7">
        <v>1</v>
      </c>
      <c r="L31" s="7"/>
      <c r="M31" s="115">
        <v>0</v>
      </c>
      <c r="N31" s="116"/>
      <c r="O31" s="7">
        <v>1</v>
      </c>
      <c r="P31" s="7">
        <v>0</v>
      </c>
      <c r="Q31" s="115">
        <v>0</v>
      </c>
      <c r="R31" s="116"/>
      <c r="S31" s="7">
        <v>1</v>
      </c>
      <c r="T31" s="7"/>
    </row>
    <row r="32" spans="1:20" ht="13.5" customHeight="1">
      <c r="A32" s="111">
        <v>25</v>
      </c>
      <c r="B32" s="112" t="s">
        <v>85</v>
      </c>
      <c r="C32" s="113"/>
      <c r="D32" s="114">
        <v>40728</v>
      </c>
      <c r="E32" s="115">
        <v>5.88</v>
      </c>
      <c r="F32" s="116"/>
      <c r="G32" s="7"/>
      <c r="H32" s="7">
        <v>1</v>
      </c>
      <c r="I32" s="117">
        <v>2.6</v>
      </c>
      <c r="J32" s="116"/>
      <c r="K32" s="7">
        <v>1</v>
      </c>
      <c r="L32" s="7"/>
      <c r="M32" s="115">
        <v>0</v>
      </c>
      <c r="N32" s="116"/>
      <c r="O32" s="7">
        <v>1</v>
      </c>
      <c r="P32" s="7">
        <v>0</v>
      </c>
      <c r="Q32" s="115">
        <v>2</v>
      </c>
      <c r="R32" s="116"/>
      <c r="S32" s="7">
        <v>1</v>
      </c>
      <c r="T32" s="7"/>
    </row>
    <row r="33" spans="1:20" ht="13.5" customHeight="1">
      <c r="A33" s="111">
        <v>26</v>
      </c>
      <c r="B33" s="112" t="s">
        <v>86</v>
      </c>
      <c r="C33" s="113"/>
      <c r="D33" s="114">
        <v>40794</v>
      </c>
      <c r="E33" s="115">
        <v>0.74</v>
      </c>
      <c r="F33" s="116"/>
      <c r="G33" s="7">
        <v>1</v>
      </c>
      <c r="H33" s="7"/>
      <c r="I33" s="117">
        <v>0</v>
      </c>
      <c r="J33" s="116"/>
      <c r="K33" s="7"/>
      <c r="L33" s="7">
        <v>1</v>
      </c>
      <c r="M33" s="115">
        <v>0</v>
      </c>
      <c r="N33" s="116"/>
      <c r="O33" s="7">
        <v>1</v>
      </c>
      <c r="P33" s="7">
        <v>0</v>
      </c>
      <c r="Q33" s="115">
        <v>0</v>
      </c>
      <c r="R33" s="116"/>
      <c r="S33" s="7">
        <v>1</v>
      </c>
      <c r="T33" s="7"/>
    </row>
    <row r="34" spans="1:20" ht="13.5" customHeight="1">
      <c r="A34" s="111">
        <v>27</v>
      </c>
      <c r="B34" s="112" t="s">
        <v>87</v>
      </c>
      <c r="C34" s="113"/>
      <c r="D34" s="114">
        <v>40794</v>
      </c>
      <c r="E34" s="115">
        <v>16.7</v>
      </c>
      <c r="F34" s="116"/>
      <c r="G34" s="7"/>
      <c r="H34" s="7">
        <v>1</v>
      </c>
      <c r="I34" s="117">
        <v>0</v>
      </c>
      <c r="J34" s="116"/>
      <c r="K34" s="7"/>
      <c r="L34" s="7">
        <v>1</v>
      </c>
      <c r="M34" s="115">
        <v>0</v>
      </c>
      <c r="N34" s="116"/>
      <c r="O34" s="7">
        <v>1</v>
      </c>
      <c r="P34" s="7">
        <v>0</v>
      </c>
      <c r="Q34" s="115">
        <v>0</v>
      </c>
      <c r="R34" s="116"/>
      <c r="S34" s="7">
        <v>1</v>
      </c>
      <c r="T34" s="7"/>
    </row>
    <row r="35" spans="1:20" ht="13.5" customHeight="1">
      <c r="A35" s="111">
        <v>28</v>
      </c>
      <c r="B35" s="112" t="s">
        <v>88</v>
      </c>
      <c r="C35" s="113"/>
      <c r="D35" s="114">
        <v>40794</v>
      </c>
      <c r="E35" s="115">
        <v>0.96</v>
      </c>
      <c r="F35" s="116"/>
      <c r="G35" s="7">
        <v>1</v>
      </c>
      <c r="H35" s="7"/>
      <c r="I35" s="117">
        <v>0</v>
      </c>
      <c r="J35" s="116"/>
      <c r="K35" s="7"/>
      <c r="L35" s="7">
        <v>1</v>
      </c>
      <c r="M35" s="115">
        <v>0</v>
      </c>
      <c r="N35" s="116"/>
      <c r="O35" s="7">
        <v>1</v>
      </c>
      <c r="P35" s="7">
        <v>0</v>
      </c>
      <c r="Q35" s="115">
        <v>1</v>
      </c>
      <c r="R35" s="116"/>
      <c r="S35" s="7">
        <v>1</v>
      </c>
      <c r="T35" s="7"/>
    </row>
    <row r="36" spans="1:20" ht="13.5" customHeight="1">
      <c r="A36" s="111">
        <v>29</v>
      </c>
      <c r="B36" s="112" t="s">
        <v>89</v>
      </c>
      <c r="C36" s="113"/>
      <c r="D36" s="114">
        <v>40794</v>
      </c>
      <c r="E36" s="115">
        <v>6.08</v>
      </c>
      <c r="F36" s="116"/>
      <c r="G36" s="7"/>
      <c r="H36" s="7">
        <v>1</v>
      </c>
      <c r="I36" s="117">
        <v>0.25</v>
      </c>
      <c r="J36" s="116"/>
      <c r="K36" s="7"/>
      <c r="L36" s="7">
        <v>1</v>
      </c>
      <c r="M36" s="115">
        <v>0</v>
      </c>
      <c r="N36" s="116"/>
      <c r="O36" s="7">
        <v>1</v>
      </c>
      <c r="P36" s="7">
        <v>0</v>
      </c>
      <c r="Q36" s="115">
        <v>0</v>
      </c>
      <c r="R36" s="116"/>
      <c r="S36" s="7">
        <v>1</v>
      </c>
      <c r="T36" s="7"/>
    </row>
    <row r="37" spans="1:20" ht="13.5" customHeight="1">
      <c r="A37" s="111">
        <v>30</v>
      </c>
      <c r="B37" s="112" t="s">
        <v>90</v>
      </c>
      <c r="C37" s="113"/>
      <c r="D37" s="114">
        <v>40794</v>
      </c>
      <c r="E37" s="115">
        <v>7.48</v>
      </c>
      <c r="F37" s="116"/>
      <c r="G37" s="7"/>
      <c r="H37" s="7">
        <v>1</v>
      </c>
      <c r="I37" s="117">
        <v>1.2</v>
      </c>
      <c r="J37" s="116"/>
      <c r="K37" s="7">
        <v>1</v>
      </c>
      <c r="L37" s="7"/>
      <c r="M37" s="115">
        <v>0</v>
      </c>
      <c r="N37" s="116"/>
      <c r="O37" s="7">
        <v>1</v>
      </c>
      <c r="P37" s="7">
        <v>0</v>
      </c>
      <c r="Q37" s="115">
        <v>6</v>
      </c>
      <c r="R37" s="116"/>
      <c r="S37" s="7"/>
      <c r="T37" s="7">
        <v>1</v>
      </c>
    </row>
    <row r="38" spans="1:20" ht="13.5" customHeight="1">
      <c r="A38" s="111">
        <v>31</v>
      </c>
      <c r="B38" s="112" t="s">
        <v>91</v>
      </c>
      <c r="C38" s="113"/>
      <c r="D38" s="114">
        <v>40826</v>
      </c>
      <c r="E38" s="115">
        <v>2.06</v>
      </c>
      <c r="F38" s="116"/>
      <c r="G38" s="7">
        <v>1</v>
      </c>
      <c r="H38" s="7"/>
      <c r="I38" s="117">
        <v>0.2</v>
      </c>
      <c r="J38" s="116"/>
      <c r="K38" s="7"/>
      <c r="L38" s="7">
        <v>1</v>
      </c>
      <c r="M38" s="115">
        <v>0</v>
      </c>
      <c r="N38" s="116"/>
      <c r="O38" s="7">
        <v>1</v>
      </c>
      <c r="P38" s="7">
        <v>0</v>
      </c>
      <c r="Q38" s="115">
        <v>0</v>
      </c>
      <c r="R38" s="116"/>
      <c r="S38" s="7">
        <v>1</v>
      </c>
      <c r="T38" s="7"/>
    </row>
    <row r="39" spans="1:20" ht="13.5" customHeight="1">
      <c r="A39" s="111">
        <v>32</v>
      </c>
      <c r="B39" s="112" t="s">
        <v>92</v>
      </c>
      <c r="C39" s="113"/>
      <c r="D39" s="114">
        <v>40826</v>
      </c>
      <c r="E39" s="115">
        <v>3.39</v>
      </c>
      <c r="F39" s="116"/>
      <c r="G39" s="7">
        <v>1</v>
      </c>
      <c r="H39" s="7"/>
      <c r="I39" s="117">
        <v>0</v>
      </c>
      <c r="J39" s="116"/>
      <c r="K39" s="7"/>
      <c r="L39" s="7">
        <v>1</v>
      </c>
      <c r="M39" s="115">
        <v>0</v>
      </c>
      <c r="N39" s="116"/>
      <c r="O39" s="7">
        <v>1</v>
      </c>
      <c r="P39" s="7">
        <v>0</v>
      </c>
      <c r="Q39" s="115">
        <v>0</v>
      </c>
      <c r="R39" s="116"/>
      <c r="S39" s="7">
        <v>1</v>
      </c>
      <c r="T39" s="7"/>
    </row>
    <row r="40" spans="1:20" ht="13.5" customHeight="1">
      <c r="A40" s="111">
        <v>33</v>
      </c>
      <c r="B40" s="112" t="s">
        <v>93</v>
      </c>
      <c r="C40" s="113"/>
      <c r="D40" s="114">
        <v>40826</v>
      </c>
      <c r="E40" s="115">
        <v>2.31</v>
      </c>
      <c r="F40" s="116"/>
      <c r="G40" s="7">
        <v>1</v>
      </c>
      <c r="H40" s="7"/>
      <c r="I40" s="117">
        <v>0</v>
      </c>
      <c r="J40" s="116"/>
      <c r="K40" s="7"/>
      <c r="L40" s="7">
        <v>1</v>
      </c>
      <c r="M40" s="115">
        <v>0</v>
      </c>
      <c r="N40" s="116"/>
      <c r="O40" s="7">
        <v>1</v>
      </c>
      <c r="P40" s="7">
        <v>0</v>
      </c>
      <c r="Q40" s="115">
        <v>0</v>
      </c>
      <c r="R40" s="116"/>
      <c r="S40" s="7">
        <v>1</v>
      </c>
      <c r="T40" s="7"/>
    </row>
    <row r="41" spans="1:20" ht="13.5" customHeight="1">
      <c r="A41" s="111">
        <v>34</v>
      </c>
      <c r="B41" s="112" t="s">
        <v>94</v>
      </c>
      <c r="C41" s="113"/>
      <c r="D41" s="114">
        <v>40826</v>
      </c>
      <c r="E41" s="115">
        <v>0.57</v>
      </c>
      <c r="F41" s="116"/>
      <c r="G41" s="7">
        <v>1</v>
      </c>
      <c r="H41" s="7"/>
      <c r="I41" s="117">
        <v>0</v>
      </c>
      <c r="J41" s="116"/>
      <c r="K41" s="7"/>
      <c r="L41" s="7">
        <v>1</v>
      </c>
      <c r="M41" s="115">
        <v>0</v>
      </c>
      <c r="N41" s="116"/>
      <c r="O41" s="7">
        <v>1</v>
      </c>
      <c r="P41" s="7">
        <v>0</v>
      </c>
      <c r="Q41" s="115">
        <v>0</v>
      </c>
      <c r="R41" s="116"/>
      <c r="S41" s="7">
        <v>1</v>
      </c>
      <c r="T41" s="7"/>
    </row>
    <row r="42" spans="1:20" ht="13.5" customHeight="1">
      <c r="A42" s="111">
        <v>35</v>
      </c>
      <c r="B42" s="112" t="s">
        <v>95</v>
      </c>
      <c r="C42" s="113"/>
      <c r="D42" s="114">
        <v>40826</v>
      </c>
      <c r="E42" s="115">
        <v>0.68</v>
      </c>
      <c r="F42" s="116"/>
      <c r="G42" s="7">
        <v>1</v>
      </c>
      <c r="H42" s="7"/>
      <c r="I42" s="117">
        <v>0</v>
      </c>
      <c r="J42" s="116"/>
      <c r="K42" s="7"/>
      <c r="L42" s="7">
        <v>1</v>
      </c>
      <c r="M42" s="115">
        <v>0</v>
      </c>
      <c r="N42" s="116"/>
      <c r="O42" s="7">
        <v>1</v>
      </c>
      <c r="P42" s="7">
        <v>0</v>
      </c>
      <c r="Q42" s="115">
        <v>11</v>
      </c>
      <c r="R42" s="116"/>
      <c r="S42" s="7"/>
      <c r="T42" s="7">
        <v>1</v>
      </c>
    </row>
    <row r="43" spans="1:20" ht="13.5" customHeight="1">
      <c r="A43" s="111">
        <v>36</v>
      </c>
      <c r="B43" s="112" t="s">
        <v>96</v>
      </c>
      <c r="C43" s="113"/>
      <c r="D43" s="114">
        <v>40826</v>
      </c>
      <c r="E43" s="115">
        <v>2.87</v>
      </c>
      <c r="F43" s="116"/>
      <c r="G43" s="7">
        <v>1</v>
      </c>
      <c r="H43" s="7"/>
      <c r="I43" s="117">
        <v>0.15</v>
      </c>
      <c r="J43" s="116"/>
      <c r="K43" s="7"/>
      <c r="L43" s="7">
        <v>1</v>
      </c>
      <c r="M43" s="115">
        <v>0</v>
      </c>
      <c r="N43" s="116"/>
      <c r="O43" s="7">
        <v>1</v>
      </c>
      <c r="P43" s="7">
        <v>0</v>
      </c>
      <c r="Q43" s="115">
        <v>0</v>
      </c>
      <c r="R43" s="116"/>
      <c r="S43" s="7">
        <v>1</v>
      </c>
      <c r="T43" s="7"/>
    </row>
    <row r="44" spans="1:20" ht="13.5" customHeight="1">
      <c r="A44" s="111">
        <v>37</v>
      </c>
      <c r="B44" s="112" t="s">
        <v>97</v>
      </c>
      <c r="C44" s="113"/>
      <c r="D44" s="114">
        <v>40826</v>
      </c>
      <c r="E44" s="115">
        <v>6.06</v>
      </c>
      <c r="F44" s="116"/>
      <c r="G44" s="7"/>
      <c r="H44" s="7">
        <v>1</v>
      </c>
      <c r="I44" s="117">
        <v>1</v>
      </c>
      <c r="J44" s="116"/>
      <c r="K44" s="7">
        <v>1</v>
      </c>
      <c r="L44" s="7"/>
      <c r="M44" s="115">
        <v>0</v>
      </c>
      <c r="N44" s="116"/>
      <c r="O44" s="7">
        <v>1</v>
      </c>
      <c r="P44" s="7">
        <v>0</v>
      </c>
      <c r="Q44" s="115">
        <v>0</v>
      </c>
      <c r="R44" s="116"/>
      <c r="S44" s="7">
        <v>1</v>
      </c>
      <c r="T44" s="7"/>
    </row>
    <row r="45" spans="1:20" ht="13.5" customHeight="1">
      <c r="A45" s="111">
        <v>38</v>
      </c>
      <c r="B45" s="112" t="s">
        <v>98</v>
      </c>
      <c r="C45" s="113"/>
      <c r="D45" s="114">
        <v>40826</v>
      </c>
      <c r="E45" s="115">
        <v>3.8</v>
      </c>
      <c r="F45" s="116"/>
      <c r="G45" s="7">
        <v>1</v>
      </c>
      <c r="H45" s="7"/>
      <c r="I45" s="117">
        <v>0.25</v>
      </c>
      <c r="J45" s="116"/>
      <c r="K45" s="7"/>
      <c r="L45" s="7">
        <v>1</v>
      </c>
      <c r="M45" s="115">
        <v>0</v>
      </c>
      <c r="N45" s="116"/>
      <c r="O45" s="7">
        <v>1</v>
      </c>
      <c r="P45" s="7">
        <v>0</v>
      </c>
      <c r="Q45" s="115">
        <v>0</v>
      </c>
      <c r="R45" s="116"/>
      <c r="S45" s="7">
        <v>1</v>
      </c>
      <c r="T45" s="7"/>
    </row>
    <row r="46" spans="1:20" ht="13.5" customHeight="1">
      <c r="A46" s="111">
        <v>39</v>
      </c>
      <c r="B46" s="112" t="s">
        <v>99</v>
      </c>
      <c r="C46" s="113"/>
      <c r="D46" s="114">
        <v>40856</v>
      </c>
      <c r="E46" s="115">
        <v>4.86</v>
      </c>
      <c r="F46" s="116"/>
      <c r="G46" s="7">
        <v>1</v>
      </c>
      <c r="H46" s="7"/>
      <c r="I46" s="117">
        <v>0</v>
      </c>
      <c r="J46" s="116"/>
      <c r="K46" s="7"/>
      <c r="L46" s="7">
        <v>1</v>
      </c>
      <c r="M46" s="115">
        <v>0</v>
      </c>
      <c r="N46" s="116"/>
      <c r="O46" s="7">
        <v>1</v>
      </c>
      <c r="P46" s="7">
        <v>0</v>
      </c>
      <c r="Q46" s="115">
        <v>0</v>
      </c>
      <c r="R46" s="116"/>
      <c r="S46" s="7">
        <v>1</v>
      </c>
      <c r="T46" s="7"/>
    </row>
    <row r="47" spans="1:20" ht="13.5" customHeight="1">
      <c r="A47" s="111">
        <v>40</v>
      </c>
      <c r="B47" s="112" t="s">
        <v>100</v>
      </c>
      <c r="C47" s="113"/>
      <c r="D47" s="114">
        <v>40856</v>
      </c>
      <c r="E47" s="115">
        <v>3.71</v>
      </c>
      <c r="F47" s="116"/>
      <c r="G47" s="7">
        <v>1</v>
      </c>
      <c r="H47" s="7"/>
      <c r="I47" s="117">
        <v>1.2</v>
      </c>
      <c r="J47" s="116"/>
      <c r="K47" s="7">
        <v>1</v>
      </c>
      <c r="L47" s="7"/>
      <c r="M47" s="115">
        <v>0</v>
      </c>
      <c r="N47" s="116"/>
      <c r="O47" s="7">
        <v>1</v>
      </c>
      <c r="P47" s="7">
        <v>0</v>
      </c>
      <c r="Q47" s="115">
        <v>2</v>
      </c>
      <c r="R47" s="116"/>
      <c r="S47" s="7">
        <v>1</v>
      </c>
      <c r="T47" s="7"/>
    </row>
    <row r="48" spans="1:20" ht="13.5" customHeight="1">
      <c r="A48" s="111">
        <v>41</v>
      </c>
      <c r="B48" s="112" t="s">
        <v>101</v>
      </c>
      <c r="C48" s="113"/>
      <c r="D48" s="114">
        <v>40856</v>
      </c>
      <c r="E48" s="115">
        <v>3.86</v>
      </c>
      <c r="F48" s="116"/>
      <c r="G48" s="7">
        <v>1</v>
      </c>
      <c r="H48" s="7"/>
      <c r="I48" s="117">
        <v>1.2</v>
      </c>
      <c r="J48" s="116"/>
      <c r="K48" s="7">
        <v>1</v>
      </c>
      <c r="L48" s="7"/>
      <c r="M48" s="115">
        <v>0</v>
      </c>
      <c r="N48" s="116"/>
      <c r="O48" s="7">
        <v>1</v>
      </c>
      <c r="P48" s="7">
        <v>0</v>
      </c>
      <c r="Q48" s="115">
        <v>0</v>
      </c>
      <c r="R48" s="116"/>
      <c r="S48" s="7">
        <v>1</v>
      </c>
      <c r="T48" s="7"/>
    </row>
    <row r="49" spans="1:20" ht="13.5" customHeight="1">
      <c r="A49" s="111">
        <v>42</v>
      </c>
      <c r="B49" s="112" t="s">
        <v>102</v>
      </c>
      <c r="C49" s="113"/>
      <c r="D49" s="114">
        <v>40856</v>
      </c>
      <c r="E49" s="115">
        <v>4.45</v>
      </c>
      <c r="F49" s="116"/>
      <c r="G49" s="7">
        <v>1</v>
      </c>
      <c r="H49" s="7"/>
      <c r="I49" s="117">
        <v>2</v>
      </c>
      <c r="J49" s="116"/>
      <c r="K49" s="7">
        <v>1</v>
      </c>
      <c r="L49" s="7"/>
      <c r="M49" s="115">
        <v>0</v>
      </c>
      <c r="N49" s="116"/>
      <c r="O49" s="7">
        <v>1</v>
      </c>
      <c r="P49" s="7">
        <v>0</v>
      </c>
      <c r="Q49" s="115">
        <v>0</v>
      </c>
      <c r="R49" s="116"/>
      <c r="S49" s="7">
        <v>1</v>
      </c>
      <c r="T49" s="7"/>
    </row>
    <row r="50" spans="1:20" ht="13.5" customHeight="1">
      <c r="A50" s="111">
        <v>43</v>
      </c>
      <c r="B50" s="112" t="s">
        <v>103</v>
      </c>
      <c r="C50" s="113"/>
      <c r="D50" s="114">
        <v>40856</v>
      </c>
      <c r="E50" s="115">
        <v>3.76</v>
      </c>
      <c r="F50" s="116"/>
      <c r="G50" s="7">
        <v>1</v>
      </c>
      <c r="H50" s="7"/>
      <c r="I50" s="117">
        <v>2</v>
      </c>
      <c r="J50" s="116"/>
      <c r="K50" s="7">
        <v>1</v>
      </c>
      <c r="L50" s="7"/>
      <c r="M50" s="115">
        <v>0</v>
      </c>
      <c r="N50" s="116"/>
      <c r="O50" s="7">
        <v>1</v>
      </c>
      <c r="P50" s="7">
        <v>0</v>
      </c>
      <c r="Q50" s="115">
        <v>0</v>
      </c>
      <c r="R50" s="116"/>
      <c r="S50" s="7">
        <v>1</v>
      </c>
      <c r="T50" s="7"/>
    </row>
    <row r="51" spans="1:20" ht="15.75" customHeight="1">
      <c r="A51" s="111">
        <v>44</v>
      </c>
      <c r="B51" s="112" t="s">
        <v>104</v>
      </c>
      <c r="C51" s="113"/>
      <c r="D51" s="114">
        <v>40861</v>
      </c>
      <c r="E51" s="115">
        <v>2.28</v>
      </c>
      <c r="F51" s="116"/>
      <c r="G51" s="7">
        <v>1</v>
      </c>
      <c r="H51" s="7"/>
      <c r="I51" s="117">
        <v>0.25</v>
      </c>
      <c r="J51" s="116"/>
      <c r="K51" s="7"/>
      <c r="L51" s="7">
        <v>1</v>
      </c>
      <c r="M51" s="115">
        <v>0</v>
      </c>
      <c r="N51" s="116"/>
      <c r="O51" s="7">
        <v>1</v>
      </c>
      <c r="P51" s="7">
        <v>0</v>
      </c>
      <c r="Q51" s="115">
        <v>0</v>
      </c>
      <c r="R51" s="116"/>
      <c r="S51" s="7">
        <v>1</v>
      </c>
      <c r="T51" s="7"/>
    </row>
    <row r="52" spans="1:20" ht="15.75" customHeight="1">
      <c r="A52" s="111">
        <v>45</v>
      </c>
      <c r="B52" s="112" t="s">
        <v>105</v>
      </c>
      <c r="C52" s="113"/>
      <c r="D52" s="114">
        <v>40861</v>
      </c>
      <c r="E52" s="115">
        <v>1.69</v>
      </c>
      <c r="F52" s="116"/>
      <c r="G52" s="7">
        <v>1</v>
      </c>
      <c r="H52" s="7"/>
      <c r="I52" s="117">
        <v>0.5</v>
      </c>
      <c r="J52" s="116"/>
      <c r="K52" s="7">
        <v>1</v>
      </c>
      <c r="L52" s="7"/>
      <c r="M52" s="115">
        <v>0</v>
      </c>
      <c r="N52" s="116"/>
      <c r="O52" s="7">
        <v>1</v>
      </c>
      <c r="P52" s="7">
        <v>0</v>
      </c>
      <c r="Q52" s="115">
        <v>0</v>
      </c>
      <c r="R52" s="116"/>
      <c r="S52" s="7">
        <v>1</v>
      </c>
      <c r="T52" s="7"/>
    </row>
    <row r="53" spans="1:20" ht="15.75" customHeight="1">
      <c r="A53" s="111">
        <v>46</v>
      </c>
      <c r="B53" s="112" t="s">
        <v>106</v>
      </c>
      <c r="C53" s="113"/>
      <c r="D53" s="114">
        <v>40861</v>
      </c>
      <c r="E53" s="115">
        <v>0.35</v>
      </c>
      <c r="F53" s="116"/>
      <c r="G53" s="7">
        <v>1</v>
      </c>
      <c r="H53" s="7"/>
      <c r="I53" s="117">
        <v>0</v>
      </c>
      <c r="J53" s="116"/>
      <c r="K53" s="7"/>
      <c r="L53" s="7">
        <v>1</v>
      </c>
      <c r="M53" s="115">
        <v>0</v>
      </c>
      <c r="N53" s="116"/>
      <c r="O53" s="7">
        <v>1</v>
      </c>
      <c r="P53" s="7">
        <v>0</v>
      </c>
      <c r="Q53" s="115">
        <v>0</v>
      </c>
      <c r="R53" s="116"/>
      <c r="S53" s="7">
        <v>1</v>
      </c>
      <c r="T53" s="7"/>
    </row>
    <row r="54" spans="1:20" ht="15.75" customHeight="1">
      <c r="A54" s="111">
        <v>47</v>
      </c>
      <c r="B54" s="112" t="s">
        <v>107</v>
      </c>
      <c r="C54" s="113"/>
      <c r="D54" s="114">
        <v>40861</v>
      </c>
      <c r="E54" s="115">
        <v>3.29</v>
      </c>
      <c r="F54" s="116"/>
      <c r="G54" s="7">
        <v>1</v>
      </c>
      <c r="H54" s="7"/>
      <c r="I54" s="117">
        <v>0.25</v>
      </c>
      <c r="J54" s="116"/>
      <c r="K54" s="7"/>
      <c r="L54" s="7">
        <v>1</v>
      </c>
      <c r="M54" s="115">
        <v>0</v>
      </c>
      <c r="N54" s="116"/>
      <c r="O54" s="7">
        <v>1</v>
      </c>
      <c r="P54" s="7">
        <v>0</v>
      </c>
      <c r="Q54" s="115">
        <v>2</v>
      </c>
      <c r="R54" s="116"/>
      <c r="S54" s="7">
        <v>1</v>
      </c>
      <c r="T54" s="7"/>
    </row>
    <row r="55" spans="1:20" ht="15.75" customHeight="1">
      <c r="A55" s="111">
        <v>48</v>
      </c>
      <c r="B55" s="112" t="s">
        <v>108</v>
      </c>
      <c r="C55" s="113"/>
      <c r="D55" s="114">
        <v>40861</v>
      </c>
      <c r="E55" s="115">
        <v>3.24</v>
      </c>
      <c r="F55" s="116"/>
      <c r="G55" s="7">
        <v>1</v>
      </c>
      <c r="H55" s="7"/>
      <c r="I55" s="117">
        <v>0.25</v>
      </c>
      <c r="J55" s="116"/>
      <c r="K55" s="7"/>
      <c r="L55" s="7">
        <v>1</v>
      </c>
      <c r="M55" s="115">
        <v>0</v>
      </c>
      <c r="N55" s="116"/>
      <c r="O55" s="7">
        <v>1</v>
      </c>
      <c r="P55" s="7">
        <v>0</v>
      </c>
      <c r="Q55" s="115">
        <v>1</v>
      </c>
      <c r="R55" s="116"/>
      <c r="S55" s="7">
        <v>1</v>
      </c>
      <c r="T55" s="7"/>
    </row>
    <row r="56" spans="1:20" ht="15.75" customHeight="1">
      <c r="A56" s="111">
        <v>49</v>
      </c>
      <c r="B56" s="112" t="s">
        <v>109</v>
      </c>
      <c r="C56" s="113"/>
      <c r="D56" s="114">
        <v>40861</v>
      </c>
      <c r="E56" s="115">
        <v>15.6</v>
      </c>
      <c r="F56" s="116"/>
      <c r="G56" s="7"/>
      <c r="H56" s="7">
        <v>1</v>
      </c>
      <c r="I56" s="117">
        <v>2.8</v>
      </c>
      <c r="J56" s="116"/>
      <c r="K56" s="7">
        <v>1</v>
      </c>
      <c r="L56" s="7"/>
      <c r="M56" s="115">
        <v>0</v>
      </c>
      <c r="N56" s="116"/>
      <c r="O56" s="7">
        <v>1</v>
      </c>
      <c r="P56" s="7">
        <v>0</v>
      </c>
      <c r="Q56" s="115">
        <v>0</v>
      </c>
      <c r="R56" s="116"/>
      <c r="S56" s="7">
        <v>1</v>
      </c>
      <c r="T56" s="7"/>
    </row>
    <row r="57" spans="1:20" ht="15.75" customHeight="1">
      <c r="A57" s="111">
        <v>50</v>
      </c>
      <c r="B57" s="112" t="s">
        <v>110</v>
      </c>
      <c r="C57" s="113"/>
      <c r="D57" s="114">
        <v>40885</v>
      </c>
      <c r="E57" s="119">
        <v>3.46</v>
      </c>
      <c r="F57" s="116"/>
      <c r="G57" s="7">
        <v>1</v>
      </c>
      <c r="H57" s="7"/>
      <c r="I57" s="117">
        <v>0.2</v>
      </c>
      <c r="J57" s="116"/>
      <c r="K57" s="7"/>
      <c r="L57" s="7">
        <v>1</v>
      </c>
      <c r="M57" s="119">
        <v>0</v>
      </c>
      <c r="N57" s="116"/>
      <c r="O57" s="7">
        <v>1</v>
      </c>
      <c r="P57" s="7">
        <v>0</v>
      </c>
      <c r="Q57" s="115">
        <v>0</v>
      </c>
      <c r="R57" s="116"/>
      <c r="S57" s="7">
        <v>1</v>
      </c>
      <c r="T57" s="7"/>
    </row>
    <row r="58" spans="1:20" ht="15.75" customHeight="1">
      <c r="A58" s="111">
        <v>51</v>
      </c>
      <c r="B58" s="112" t="s">
        <v>111</v>
      </c>
      <c r="C58" s="113"/>
      <c r="D58" s="114">
        <v>40885</v>
      </c>
      <c r="E58" s="119">
        <v>6.67</v>
      </c>
      <c r="F58" s="116"/>
      <c r="G58" s="7"/>
      <c r="H58" s="7">
        <v>1</v>
      </c>
      <c r="I58" s="117">
        <v>0.4</v>
      </c>
      <c r="J58" s="116"/>
      <c r="K58" s="7"/>
      <c r="L58" s="7">
        <v>1</v>
      </c>
      <c r="M58" s="119">
        <v>0</v>
      </c>
      <c r="N58" s="116"/>
      <c r="O58" s="7">
        <v>1</v>
      </c>
      <c r="P58" s="7">
        <v>0</v>
      </c>
      <c r="Q58" s="115">
        <v>0</v>
      </c>
      <c r="R58" s="116"/>
      <c r="S58" s="7">
        <v>1</v>
      </c>
      <c r="T58" s="7"/>
    </row>
    <row r="59" spans="1:20" ht="15.75" customHeight="1">
      <c r="A59" s="111">
        <v>52</v>
      </c>
      <c r="B59" s="112" t="s">
        <v>112</v>
      </c>
      <c r="C59" s="113"/>
      <c r="D59" s="114">
        <v>40885</v>
      </c>
      <c r="E59" s="119">
        <v>6.05</v>
      </c>
      <c r="F59" s="116"/>
      <c r="G59" s="7"/>
      <c r="H59" s="7">
        <v>1</v>
      </c>
      <c r="I59" s="117">
        <v>0.4</v>
      </c>
      <c r="J59" s="116"/>
      <c r="K59" s="7"/>
      <c r="L59" s="7">
        <v>1</v>
      </c>
      <c r="M59" s="119">
        <v>0</v>
      </c>
      <c r="N59" s="116"/>
      <c r="O59" s="7">
        <v>1</v>
      </c>
      <c r="P59" s="7">
        <v>0</v>
      </c>
      <c r="Q59" s="115">
        <v>105</v>
      </c>
      <c r="R59" s="116"/>
      <c r="S59" s="7"/>
      <c r="T59" s="7">
        <v>1</v>
      </c>
    </row>
    <row r="60" spans="1:20" ht="15.75" customHeight="1">
      <c r="A60" s="111">
        <v>53</v>
      </c>
      <c r="B60" s="112" t="s">
        <v>113</v>
      </c>
      <c r="C60" s="113"/>
      <c r="D60" s="114">
        <v>40885</v>
      </c>
      <c r="E60" s="119">
        <v>0.29</v>
      </c>
      <c r="F60" s="116"/>
      <c r="G60" s="7">
        <v>1</v>
      </c>
      <c r="H60" s="7"/>
      <c r="I60" s="117">
        <v>0</v>
      </c>
      <c r="J60" s="116"/>
      <c r="K60" s="7"/>
      <c r="L60" s="7">
        <v>1</v>
      </c>
      <c r="M60" s="119">
        <v>0</v>
      </c>
      <c r="N60" s="116"/>
      <c r="O60" s="7">
        <v>1</v>
      </c>
      <c r="P60" s="7">
        <v>0</v>
      </c>
      <c r="Q60" s="115">
        <v>3</v>
      </c>
      <c r="R60" s="116"/>
      <c r="S60" s="7">
        <v>1</v>
      </c>
      <c r="T60" s="7"/>
    </row>
    <row r="61" spans="1:20" ht="15.75" customHeight="1">
      <c r="A61" s="111">
        <v>54</v>
      </c>
      <c r="B61" s="112" t="s">
        <v>114</v>
      </c>
      <c r="C61" s="113"/>
      <c r="D61" s="114">
        <v>40885</v>
      </c>
      <c r="E61" s="119">
        <v>0.49</v>
      </c>
      <c r="F61" s="116"/>
      <c r="G61" s="7">
        <v>1</v>
      </c>
      <c r="H61" s="7"/>
      <c r="I61" s="117">
        <v>0</v>
      </c>
      <c r="J61" s="116"/>
      <c r="K61" s="7"/>
      <c r="L61" s="7">
        <v>1</v>
      </c>
      <c r="M61" s="119">
        <v>0</v>
      </c>
      <c r="N61" s="116"/>
      <c r="O61" s="7">
        <v>1</v>
      </c>
      <c r="P61" s="7">
        <v>0</v>
      </c>
      <c r="Q61" s="115">
        <v>0</v>
      </c>
      <c r="R61" s="116"/>
      <c r="S61" s="7">
        <v>1</v>
      </c>
      <c r="T61" s="7"/>
    </row>
    <row r="62" spans="1:20" ht="15.75" customHeight="1">
      <c r="A62" s="111">
        <v>55</v>
      </c>
      <c r="B62" s="112" t="s">
        <v>115</v>
      </c>
      <c r="C62" s="113"/>
      <c r="D62" s="114">
        <v>40885</v>
      </c>
      <c r="E62" s="119">
        <v>3.83</v>
      </c>
      <c r="F62" s="116"/>
      <c r="G62" s="7">
        <v>1</v>
      </c>
      <c r="H62" s="7"/>
      <c r="I62" s="117">
        <v>0.1</v>
      </c>
      <c r="J62" s="116"/>
      <c r="K62" s="7"/>
      <c r="L62" s="7">
        <v>1</v>
      </c>
      <c r="M62" s="119">
        <v>0</v>
      </c>
      <c r="N62" s="116"/>
      <c r="O62" s="7">
        <v>1</v>
      </c>
      <c r="P62" s="7">
        <v>0</v>
      </c>
      <c r="Q62" s="115">
        <v>0</v>
      </c>
      <c r="R62" s="116"/>
      <c r="S62" s="7">
        <v>1</v>
      </c>
      <c r="T62" s="7"/>
    </row>
    <row r="63" spans="1:20" ht="15.75" customHeight="1">
      <c r="A63" s="111">
        <v>56</v>
      </c>
      <c r="B63" s="112" t="s">
        <v>116</v>
      </c>
      <c r="C63" s="113"/>
      <c r="D63" s="114">
        <v>40885</v>
      </c>
      <c r="E63" s="119">
        <v>6.52</v>
      </c>
      <c r="F63" s="116"/>
      <c r="G63" s="7"/>
      <c r="H63" s="7">
        <v>1</v>
      </c>
      <c r="I63" s="117">
        <v>0.1</v>
      </c>
      <c r="J63" s="116"/>
      <c r="K63" s="7"/>
      <c r="L63" s="7">
        <v>1</v>
      </c>
      <c r="M63" s="119">
        <v>0</v>
      </c>
      <c r="N63" s="116"/>
      <c r="O63" s="7">
        <v>1</v>
      </c>
      <c r="P63" s="7">
        <v>0</v>
      </c>
      <c r="Q63" s="115">
        <v>2</v>
      </c>
      <c r="R63" s="116"/>
      <c r="S63" s="7">
        <v>1</v>
      </c>
      <c r="T63" s="7"/>
    </row>
    <row r="64" spans="1:20" ht="15.75" customHeight="1">
      <c r="A64" s="111">
        <v>57</v>
      </c>
      <c r="B64" s="112" t="s">
        <v>91</v>
      </c>
      <c r="C64" s="113"/>
      <c r="D64" s="114">
        <v>40885</v>
      </c>
      <c r="E64" s="119">
        <v>6.08</v>
      </c>
      <c r="F64" s="116"/>
      <c r="G64" s="7"/>
      <c r="H64" s="7">
        <v>1</v>
      </c>
      <c r="I64" s="117">
        <v>0.3</v>
      </c>
      <c r="J64" s="116"/>
      <c r="K64" s="7"/>
      <c r="L64" s="7">
        <v>1</v>
      </c>
      <c r="M64" s="119">
        <v>0</v>
      </c>
      <c r="N64" s="116"/>
      <c r="O64" s="7">
        <v>1</v>
      </c>
      <c r="P64" s="7">
        <v>0</v>
      </c>
      <c r="Q64" s="115">
        <v>0</v>
      </c>
      <c r="R64" s="116"/>
      <c r="S64" s="7">
        <v>1</v>
      </c>
      <c r="T64" s="7"/>
    </row>
    <row r="65" spans="1:20" ht="15.75" customHeight="1">
      <c r="A65" s="111">
        <v>58</v>
      </c>
      <c r="B65" s="112" t="s">
        <v>117</v>
      </c>
      <c r="C65" s="113"/>
      <c r="D65" s="114">
        <v>40892</v>
      </c>
      <c r="E65" s="119">
        <v>4.52</v>
      </c>
      <c r="F65" s="116"/>
      <c r="G65" s="7">
        <v>1</v>
      </c>
      <c r="H65" s="7"/>
      <c r="I65" s="117">
        <v>1.4</v>
      </c>
      <c r="J65" s="116"/>
      <c r="K65" s="7">
        <v>1</v>
      </c>
      <c r="L65" s="7"/>
      <c r="M65" s="119">
        <v>0</v>
      </c>
      <c r="N65" s="116"/>
      <c r="O65" s="7">
        <v>1</v>
      </c>
      <c r="P65" s="7">
        <v>0</v>
      </c>
      <c r="Q65" s="115">
        <v>1</v>
      </c>
      <c r="R65" s="116"/>
      <c r="S65" s="7">
        <v>1</v>
      </c>
      <c r="T65" s="7"/>
    </row>
    <row r="66" spans="1:20" ht="15.75" customHeight="1">
      <c r="A66" s="111">
        <v>59</v>
      </c>
      <c r="B66" s="112" t="s">
        <v>118</v>
      </c>
      <c r="C66" s="113"/>
      <c r="D66" s="114">
        <v>40892</v>
      </c>
      <c r="E66" s="119">
        <v>5.27</v>
      </c>
      <c r="F66" s="116"/>
      <c r="G66" s="7"/>
      <c r="H66" s="7">
        <v>1</v>
      </c>
      <c r="I66" s="117">
        <v>1</v>
      </c>
      <c r="J66" s="116"/>
      <c r="K66" s="7">
        <v>1</v>
      </c>
      <c r="L66" s="7"/>
      <c r="M66" s="119">
        <v>0</v>
      </c>
      <c r="N66" s="116"/>
      <c r="O66" s="7">
        <v>1</v>
      </c>
      <c r="P66" s="7">
        <v>0</v>
      </c>
      <c r="Q66" s="115">
        <v>11</v>
      </c>
      <c r="R66" s="116"/>
      <c r="S66" s="7"/>
      <c r="T66" s="7">
        <v>1</v>
      </c>
    </row>
    <row r="67" spans="1:20" ht="15.75" customHeight="1">
      <c r="A67" s="111">
        <v>60</v>
      </c>
      <c r="B67" s="112" t="s">
        <v>119</v>
      </c>
      <c r="C67" s="113"/>
      <c r="D67" s="114">
        <v>40892</v>
      </c>
      <c r="E67" s="119">
        <v>0.91</v>
      </c>
      <c r="F67" s="116"/>
      <c r="G67" s="7">
        <v>1</v>
      </c>
      <c r="H67" s="7"/>
      <c r="I67" s="117">
        <v>0</v>
      </c>
      <c r="J67" s="116"/>
      <c r="K67" s="7"/>
      <c r="L67" s="7">
        <v>1</v>
      </c>
      <c r="M67" s="119">
        <v>0</v>
      </c>
      <c r="N67" s="116"/>
      <c r="O67" s="7">
        <v>1</v>
      </c>
      <c r="P67" s="7">
        <v>0</v>
      </c>
      <c r="Q67" s="115">
        <v>1</v>
      </c>
      <c r="R67" s="116"/>
      <c r="S67" s="7">
        <v>1</v>
      </c>
      <c r="T67" s="7"/>
    </row>
    <row r="68" spans="1:20" ht="15.75" customHeight="1">
      <c r="A68" s="111">
        <v>61</v>
      </c>
      <c r="B68" s="112" t="s">
        <v>120</v>
      </c>
      <c r="C68" s="113"/>
      <c r="D68" s="114">
        <v>40892</v>
      </c>
      <c r="E68" s="119">
        <v>0.96</v>
      </c>
      <c r="F68" s="116"/>
      <c r="G68" s="7">
        <v>1</v>
      </c>
      <c r="H68" s="7"/>
      <c r="I68" s="117">
        <v>0.5</v>
      </c>
      <c r="J68" s="116"/>
      <c r="K68" s="7">
        <v>1</v>
      </c>
      <c r="L68" s="7"/>
      <c r="M68" s="119">
        <v>0</v>
      </c>
      <c r="N68" s="116"/>
      <c r="O68" s="7">
        <v>1</v>
      </c>
      <c r="P68" s="7">
        <v>0</v>
      </c>
      <c r="Q68" s="115">
        <v>0</v>
      </c>
      <c r="R68" s="116"/>
      <c r="S68" s="7">
        <v>1</v>
      </c>
      <c r="T68" s="7"/>
    </row>
    <row r="69" spans="1:20" s="5" customFormat="1" ht="13.5" customHeight="1">
      <c r="A69" s="99" t="s">
        <v>50</v>
      </c>
      <c r="B69" s="110"/>
      <c r="C69" s="110"/>
      <c r="D69" s="100"/>
      <c r="E69" s="100"/>
      <c r="F69" s="100"/>
      <c r="G69" s="100">
        <f>SUBTOTAL(109,G8:G68)</f>
        <v>43</v>
      </c>
      <c r="H69" s="100">
        <f>SUBTOTAL(109,H8:H68)</f>
        <v>18</v>
      </c>
      <c r="I69" s="36"/>
      <c r="J69" s="36"/>
      <c r="K69" s="100">
        <f>SUBTOTAL(109,K8:K68)</f>
        <v>22</v>
      </c>
      <c r="L69" s="100">
        <f>SUBTOTAL(109,L8:L68)</f>
        <v>39</v>
      </c>
      <c r="M69" s="100"/>
      <c r="N69" s="100"/>
      <c r="O69" s="100">
        <f>SUBTOTAL(109,O8:O68)</f>
        <v>57</v>
      </c>
      <c r="P69" s="100">
        <f>SUBTOTAL(109,P8:P68)</f>
        <v>4</v>
      </c>
      <c r="Q69" s="100"/>
      <c r="R69" s="100"/>
      <c r="S69" s="100">
        <f>SUBTOTAL(109,S8:S68)</f>
        <v>55</v>
      </c>
      <c r="T69" s="100">
        <f>SUBTOTAL(109,T8:T68)</f>
        <v>6</v>
      </c>
    </row>
    <row r="70" spans="1:20" ht="11.25">
      <c r="A70" s="2"/>
      <c r="B70" s="2"/>
      <c r="C70" s="2"/>
      <c r="D70" s="2"/>
      <c r="G70" s="2"/>
      <c r="H70" s="2"/>
      <c r="K70" s="2"/>
      <c r="L70" s="2"/>
      <c r="O70" s="2"/>
      <c r="P70" s="2"/>
      <c r="S70" s="2"/>
      <c r="T70" s="2"/>
    </row>
    <row r="74" ht="11.25">
      <c r="Q74" s="2" t="s">
        <v>51</v>
      </c>
    </row>
  </sheetData>
  <sheetProtection password="8E46" sheet="1"/>
  <mergeCells count="6">
    <mergeCell ref="E2:T2"/>
    <mergeCell ref="E3:T3"/>
    <mergeCell ref="E4:H4"/>
    <mergeCell ref="I4:L4"/>
    <mergeCell ref="M4:P4"/>
    <mergeCell ref="Q4:T4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scale="70"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6:Y25"/>
  <sheetViews>
    <sheetView tabSelected="1" zoomScale="120" zoomScaleNormal="120" zoomScalePageLayoutView="0" workbookViewId="0" topLeftCell="A7">
      <selection activeCell="R19" sqref="R19"/>
    </sheetView>
  </sheetViews>
  <sheetFormatPr defaultColWidth="11.421875" defaultRowHeight="15"/>
  <cols>
    <col min="1" max="1" width="10.7109375" style="2" customWidth="1"/>
    <col min="2" max="3" width="4.7109375" style="2" customWidth="1"/>
    <col min="4" max="4" width="10.7109375" style="2" customWidth="1"/>
    <col min="5" max="6" width="4.7109375" style="2" customWidth="1"/>
    <col min="7" max="7" width="10.7109375" style="2" customWidth="1"/>
    <col min="8" max="8" width="7.57421875" style="2" bestFit="1" customWidth="1"/>
    <col min="9" max="9" width="5.8515625" style="2" bestFit="1" customWidth="1"/>
    <col min="10" max="10" width="10.7109375" style="2" customWidth="1"/>
    <col min="11" max="11" width="4.7109375" style="2" customWidth="1"/>
    <col min="12" max="12" width="7.7109375" style="2" bestFit="1" customWidth="1"/>
    <col min="13" max="13" width="10.421875" style="2" bestFit="1" customWidth="1"/>
    <col min="14" max="14" width="20.00390625" style="2" customWidth="1"/>
    <col min="15" max="16" width="11.421875" style="2" customWidth="1"/>
    <col min="17" max="17" width="16.7109375" style="2" customWidth="1"/>
    <col min="18" max="18" width="7.140625" style="2" bestFit="1" customWidth="1"/>
    <col min="19" max="19" width="11.421875" style="2" customWidth="1"/>
    <col min="20" max="25" width="8.7109375" style="2" customWidth="1"/>
    <col min="26" max="16384" width="11.421875" style="2" customWidth="1"/>
  </cols>
  <sheetData>
    <row r="6" spans="4:16" ht="12.75">
      <c r="D6" s="76" t="s">
        <v>53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ht="12" thickBot="1"/>
    <row r="8" spans="1:16" ht="45">
      <c r="A8" s="77" t="s">
        <v>1</v>
      </c>
      <c r="B8" s="78"/>
      <c r="C8" s="79"/>
      <c r="D8" s="77" t="s">
        <v>4</v>
      </c>
      <c r="E8" s="78"/>
      <c r="F8" s="80"/>
      <c r="G8" s="77" t="s">
        <v>6</v>
      </c>
      <c r="H8" s="78"/>
      <c r="I8" s="80"/>
      <c r="J8" s="77" t="s">
        <v>5</v>
      </c>
      <c r="K8" s="78"/>
      <c r="L8" s="80"/>
      <c r="M8" s="21" t="s">
        <v>30</v>
      </c>
      <c r="N8" s="21" t="s">
        <v>30</v>
      </c>
      <c r="O8" s="16" t="s">
        <v>30</v>
      </c>
      <c r="P8" s="17" t="s">
        <v>30</v>
      </c>
    </row>
    <row r="9" spans="1:16" ht="22.5">
      <c r="A9" s="18" t="s">
        <v>21</v>
      </c>
      <c r="B9" s="7" t="s">
        <v>20</v>
      </c>
      <c r="C9" s="3" t="s">
        <v>7</v>
      </c>
      <c r="D9" s="18" t="s">
        <v>21</v>
      </c>
      <c r="E9" s="7" t="s">
        <v>20</v>
      </c>
      <c r="F9" s="11" t="s">
        <v>7</v>
      </c>
      <c r="G9" s="18" t="s">
        <v>21</v>
      </c>
      <c r="H9" s="7" t="s">
        <v>20</v>
      </c>
      <c r="I9" s="11" t="s">
        <v>7</v>
      </c>
      <c r="J9" s="18" t="s">
        <v>21</v>
      </c>
      <c r="K9" s="7" t="s">
        <v>20</v>
      </c>
      <c r="L9" s="11" t="s">
        <v>7</v>
      </c>
      <c r="M9" s="22" t="s">
        <v>27</v>
      </c>
      <c r="N9" s="22" t="s">
        <v>32</v>
      </c>
      <c r="O9" s="6" t="s">
        <v>28</v>
      </c>
      <c r="P9" s="19" t="s">
        <v>29</v>
      </c>
    </row>
    <row r="10" spans="1:16" s="1" customFormat="1" ht="12" thickBot="1">
      <c r="A10" s="23">
        <f>B10+C10</f>
        <v>61</v>
      </c>
      <c r="B10" s="24">
        <f>ResultadoAnálisis2011!$G$69</f>
        <v>43</v>
      </c>
      <c r="C10" s="20">
        <f>ResultadoAnálisis2011!$H$69</f>
        <v>18</v>
      </c>
      <c r="D10" s="23">
        <f>E10+F10</f>
        <v>61</v>
      </c>
      <c r="E10" s="24">
        <f>ResultadoAnálisis2011!$K$69</f>
        <v>22</v>
      </c>
      <c r="F10" s="12">
        <f>ResultadoAnálisis2011!$L$69</f>
        <v>39</v>
      </c>
      <c r="G10" s="23">
        <f>H10+I10</f>
        <v>61</v>
      </c>
      <c r="H10" s="24">
        <f>ResultadoAnálisis2011!$O$69</f>
        <v>57</v>
      </c>
      <c r="I10" s="12">
        <f>ResultadoAnálisis2011!$P$69</f>
        <v>4</v>
      </c>
      <c r="J10" s="23">
        <f>K10+L10</f>
        <v>61</v>
      </c>
      <c r="K10" s="24">
        <f>ResultadoAnálisis2011!$S$69</f>
        <v>55</v>
      </c>
      <c r="L10" s="12">
        <f>ResultadoAnálisis2011!$T$69</f>
        <v>6</v>
      </c>
      <c r="M10" s="25">
        <v>60</v>
      </c>
      <c r="N10" s="25">
        <f>+M10</f>
        <v>60</v>
      </c>
      <c r="O10" s="24">
        <f>M10/2</f>
        <v>30</v>
      </c>
      <c r="P10" s="12">
        <f>M10/12</f>
        <v>5</v>
      </c>
    </row>
    <row r="11" spans="20:25" ht="11.25">
      <c r="T11" s="1"/>
      <c r="U11" s="1"/>
      <c r="V11" s="1"/>
      <c r="W11" s="1"/>
      <c r="X11" s="1"/>
      <c r="Y11" s="1"/>
    </row>
    <row r="17" spans="6:18" ht="15.75" customHeight="1">
      <c r="F17" s="75" t="s">
        <v>52</v>
      </c>
      <c r="G17" s="75"/>
      <c r="H17" s="75"/>
      <c r="I17" s="75"/>
      <c r="J17" s="75"/>
      <c r="K17" s="75"/>
      <c r="L17" s="75"/>
      <c r="M17" s="75"/>
      <c r="N17" s="75"/>
      <c r="O17" s="51" t="s">
        <v>54</v>
      </c>
      <c r="P17" s="52"/>
      <c r="Q17" s="52"/>
      <c r="R17" s="53"/>
    </row>
    <row r="18" spans="15:18" ht="16.5" customHeight="1" thickBot="1">
      <c r="O18" s="81" t="s">
        <v>55</v>
      </c>
      <c r="P18" s="82"/>
      <c r="Q18" s="82"/>
      <c r="R18" s="54"/>
    </row>
    <row r="19" spans="1:18" ht="15" customHeight="1">
      <c r="A19" s="83"/>
      <c r="B19" s="83"/>
      <c r="C19" s="83"/>
      <c r="D19" s="83"/>
      <c r="E19" s="83"/>
      <c r="F19" s="84"/>
      <c r="G19" s="46"/>
      <c r="H19" s="85" t="s">
        <v>24</v>
      </c>
      <c r="I19" s="86"/>
      <c r="J19" s="86"/>
      <c r="K19" s="86"/>
      <c r="L19" s="86"/>
      <c r="M19" s="87"/>
      <c r="O19" s="81" t="s">
        <v>57</v>
      </c>
      <c r="P19" s="82"/>
      <c r="Q19" s="82"/>
      <c r="R19" s="54"/>
    </row>
    <row r="20" spans="7:18" ht="24.75" customHeight="1">
      <c r="G20" s="41" t="s">
        <v>25</v>
      </c>
      <c r="H20" s="94" t="s">
        <v>0</v>
      </c>
      <c r="I20" s="94"/>
      <c r="J20" s="95" t="s">
        <v>1</v>
      </c>
      <c r="K20" s="96"/>
      <c r="L20" s="95" t="s">
        <v>4</v>
      </c>
      <c r="M20" s="97"/>
      <c r="O20" s="81" t="s">
        <v>58</v>
      </c>
      <c r="P20" s="82"/>
      <c r="Q20" s="82"/>
      <c r="R20" s="55">
        <f>R19*6</f>
        <v>0</v>
      </c>
    </row>
    <row r="21" spans="1:18" ht="15.75" customHeight="1" thickBot="1">
      <c r="A21" s="88" t="s">
        <v>26</v>
      </c>
      <c r="B21" s="88"/>
      <c r="C21" s="88"/>
      <c r="D21" s="88"/>
      <c r="E21" s="88"/>
      <c r="F21" s="89"/>
      <c r="G21" s="42" t="s">
        <v>8</v>
      </c>
      <c r="H21" s="43" t="s">
        <v>22</v>
      </c>
      <c r="I21" s="44" t="s">
        <v>23</v>
      </c>
      <c r="J21" s="44" t="s">
        <v>22</v>
      </c>
      <c r="K21" s="44" t="s">
        <v>23</v>
      </c>
      <c r="L21" s="44" t="s">
        <v>22</v>
      </c>
      <c r="M21" s="45" t="s">
        <v>23</v>
      </c>
      <c r="O21" s="56"/>
      <c r="P21" s="57" t="s">
        <v>56</v>
      </c>
      <c r="Q21" s="58"/>
      <c r="R21" s="59"/>
    </row>
    <row r="22" spans="1:18" ht="15.75" customHeight="1" thickBot="1">
      <c r="A22" s="90" t="s">
        <v>60</v>
      </c>
      <c r="B22" s="90"/>
      <c r="C22" s="90"/>
      <c r="D22" s="90"/>
      <c r="E22" s="90"/>
      <c r="F22" s="91"/>
      <c r="G22" s="47">
        <f>(H22+I22+J22+K22+L22+M22)/6</f>
        <v>0.8389344262295082</v>
      </c>
      <c r="H22" s="48">
        <f>(((G10+J10)/2)/N10)</f>
        <v>1.0166666666666666</v>
      </c>
      <c r="I22" s="49">
        <f>(H10+K10)/(G10+J10)</f>
        <v>0.9180327868852459</v>
      </c>
      <c r="J22" s="49">
        <f>A10/N10</f>
        <v>1.0166666666666666</v>
      </c>
      <c r="K22" s="49">
        <f>B10/A10</f>
        <v>0.7049180327868853</v>
      </c>
      <c r="L22" s="49">
        <f>D10/N10</f>
        <v>1.0166666666666666</v>
      </c>
      <c r="M22" s="50">
        <f>E10/D10</f>
        <v>0.36065573770491804</v>
      </c>
      <c r="O22" s="92" t="s">
        <v>59</v>
      </c>
      <c r="P22" s="93"/>
      <c r="Q22" s="93"/>
      <c r="R22" s="60" t="e">
        <f>R20*R17/R18</f>
        <v>#DIV/0!</v>
      </c>
    </row>
    <row r="24" spans="7:8" ht="12.75">
      <c r="G24" s="37" t="s">
        <v>33</v>
      </c>
      <c r="H24" s="38">
        <f>((H22+J22+L22)/3)*100</f>
        <v>101.66666666666666</v>
      </c>
    </row>
    <row r="25" spans="7:8" ht="12.75">
      <c r="G25" s="39" t="s">
        <v>34</v>
      </c>
      <c r="H25" s="40">
        <f>((I22+K22+M22)/3)*100</f>
        <v>66.12021857923497</v>
      </c>
    </row>
  </sheetData>
  <sheetProtection/>
  <mergeCells count="17">
    <mergeCell ref="O20:Q20"/>
    <mergeCell ref="A21:F21"/>
    <mergeCell ref="A22:F22"/>
    <mergeCell ref="O22:Q22"/>
    <mergeCell ref="H20:I20"/>
    <mergeCell ref="J20:K20"/>
    <mergeCell ref="L20:M20"/>
    <mergeCell ref="O18:Q18"/>
    <mergeCell ref="A19:F19"/>
    <mergeCell ref="H19:M19"/>
    <mergeCell ref="O19:Q19"/>
    <mergeCell ref="F17:N17"/>
    <mergeCell ref="D6:P6"/>
    <mergeCell ref="A8:C8"/>
    <mergeCell ref="D8:F8"/>
    <mergeCell ref="G8:I8"/>
    <mergeCell ref="J8:L8"/>
  </mergeCells>
  <printOptions/>
  <pageMargins left="0.4330708661417323" right="0.4724409448818898" top="0.7480314960629921" bottom="0.7480314960629921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USCLAC01</dc:creator>
  <cp:keywords/>
  <dc:description/>
  <cp:lastModifiedBy>Informática</cp:lastModifiedBy>
  <cp:lastPrinted>2012-01-17T19:38:28Z</cp:lastPrinted>
  <dcterms:created xsi:type="dcterms:W3CDTF">2009-10-28T17:16:27Z</dcterms:created>
  <dcterms:modified xsi:type="dcterms:W3CDTF">2012-01-17T23:07:46Z</dcterms:modified>
  <cp:category/>
  <cp:version/>
  <cp:contentType/>
  <cp:contentStatus/>
</cp:coreProperties>
</file>